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Questa_cartella_di_lavoro" hidePivotFieldList="1" defaultThemeVersion="164011"/>
  <workbookProtection workbookAlgorithmName="SHA-512" workbookHashValue="H3hGRxcXcLFjCpsxcqNiGZmgNsiRFtbmM23GpsyJzwdlTMINumtbqcegYuBVQbrwOavLocJjYGa8yRvHVMM2Lg==" workbookSaltValue="NNUTOgk6ha02Fuq0SdtR/w==" workbookSpinCount="100000" lockStructure="1"/>
  <bookViews>
    <workbookView xWindow="0" yWindow="0" windowWidth="10605" windowHeight="5415" tabRatio="835" activeTab="3"/>
  </bookViews>
  <sheets>
    <sheet name="Anagrafica" sheetId="21" r:id="rId1"/>
    <sheet name="Aiuto 27.a" sheetId="9" r:id="rId2"/>
    <sheet name="Aiuto 27.b" sheetId="10" r:id="rId3"/>
    <sheet name="Aiuto 27.a Intercambiabilità" sheetId="12" r:id="rId4"/>
    <sheet name="Parametri" sheetId="2" r:id="rId5"/>
    <sheet name="Parametri_1" sheetId="16" state="hidden" r:id="rId6"/>
  </sheets>
  <definedNames>
    <definedName name="_xlnm._FilterDatabase" localSheetId="4" hidden="1">Parametri!$F$54:$H$76</definedName>
    <definedName name="_xlcn.WorksheetConnection_ImportoMassimodiAiuto_v14.xlsxImpianti_Anagrafica1" hidden="1">Impianti_Anagrafica</definedName>
    <definedName name="_xlcn.WorksheetConnection_ImportoMassimodiAiuto_v14.xlsxT_Aiuto_27_a1" hidden="1">T_Aiuto_27_a</definedName>
    <definedName name="Ai">Parametri_1!$D$5</definedName>
    <definedName name="BEC">'Aiuto 27.b'!$A$8:$H$28</definedName>
    <definedName name="BO">'Aiuto 27.a'!$A$7:$H$28</definedName>
    <definedName name="caserta">Anagrafica!$A$19</definedName>
    <definedName name="Codice_NACE_27a">'Aiuto 27.a'!$D$7:$D$28</definedName>
    <definedName name="Ct">Parametri!$F$5</definedName>
    <definedName name="Descrizione_27.a">Nace_BO_E[Descrizione]</definedName>
    <definedName name="Descrizione_BEC">Parametri!$G$55:$G$76</definedName>
    <definedName name="Descrizione_INTER">Nace_Par_Int[[#All],[Descrizione]]</definedName>
    <definedName name="EF">Parametri!$H$5</definedName>
    <definedName name="Impianto">Parametri_1!$B$4:$B$43</definedName>
    <definedName name="Impianto_di_Produzione_BO">'Aiuto 27.a'!$A$7:$A$28</definedName>
    <definedName name="N.">Anagrafica!$A$18:$A$57</definedName>
    <definedName name="NACE_BEC">Parametri!$F$55:$F$75</definedName>
    <definedName name="Nace_BEC_Prodotto">Parametri!$H$55:$H$75</definedName>
    <definedName name="Nace_BO_Prodotto">Parametri!$H$37:$H$51</definedName>
    <definedName name="NACE_Inter">Parametri!$H$9:$H$30</definedName>
    <definedName name="Nace_Inter_Prodotto">Parametri!$H$9:$H$30</definedName>
    <definedName name="Nace_Prodotto">Parametri!$H$37:$H$51</definedName>
    <definedName name="Parametro_intermambiabilità">Parametri!$I$5</definedName>
    <definedName name="Pt_1">Parametri!$G$5</definedName>
    <definedName name="Soglia_Eff_BO">Parametri!$J$5</definedName>
    <definedName name="Soglia_Efficienza_BEC">Parametri!$K$5</definedName>
    <definedName name="Valore_del_parametro_di_riferimento">Parametri!$I$37:$I$51</definedName>
  </definedNames>
  <calcPr calcId="162913"/>
  <extLst>
    <ext xmlns:x15="http://schemas.microsoft.com/office/spreadsheetml/2010/11/main" uri="{FCE2AD5D-F65C-4FA6-A056-5C36A1767C68}">
      <x15:dataModel>
        <x15:modelTables>
          <x15:modelTable id="T_Aiuto_27_a" name="T_Aiuto_27_a" connection="WorksheetConnection_Importo Massimo di Aiuto _v14.xlsx!T_Aiuto_27_a"/>
          <x15:modelTable id="Impianti_Anagrafica" name="Impianti_Anagrafica" connection="WorksheetConnection_Importo Massimo di Aiuto _v14.xlsx!Impianti_Anagrafica"/>
        </x15:modelTables>
      </x15:dataModel>
    </ext>
  </extLst>
</workbook>
</file>

<file path=xl/calcChain.xml><?xml version="1.0" encoding="utf-8"?>
<calcChain xmlns="http://schemas.openxmlformats.org/spreadsheetml/2006/main">
  <c r="F8" i="12" l="1"/>
  <c r="F9" i="12"/>
  <c r="F10" i="12"/>
  <c r="F11" i="12"/>
  <c r="F12" i="12"/>
  <c r="F13" i="12"/>
  <c r="F14" i="12"/>
  <c r="F15" i="12"/>
  <c r="F16" i="12"/>
  <c r="F17" i="12"/>
  <c r="F18" i="12"/>
  <c r="F19" i="12"/>
  <c r="F20" i="12"/>
  <c r="F21" i="12"/>
  <c r="F22" i="12"/>
  <c r="F23" i="12"/>
  <c r="F24" i="12"/>
  <c r="F25" i="12"/>
  <c r="F26" i="12"/>
  <c r="F27" i="12"/>
  <c r="F28" i="12"/>
  <c r="F8" i="9"/>
  <c r="F9" i="9"/>
  <c r="F10" i="9"/>
  <c r="F11" i="9"/>
  <c r="F12" i="9"/>
  <c r="F13" i="9"/>
  <c r="F14" i="9"/>
  <c r="F15" i="9"/>
  <c r="F16" i="9"/>
  <c r="F17" i="9"/>
  <c r="F18" i="9"/>
  <c r="F19" i="9"/>
  <c r="F20" i="9"/>
  <c r="F21" i="9"/>
  <c r="F22" i="9"/>
  <c r="F23" i="9"/>
  <c r="F24" i="9"/>
  <c r="F25" i="9"/>
  <c r="F26" i="9"/>
  <c r="F27" i="9"/>
  <c r="F28" i="9"/>
  <c r="J8" i="10"/>
  <c r="J9" i="10"/>
  <c r="J10" i="10"/>
  <c r="J11" i="10"/>
  <c r="J12" i="10"/>
  <c r="J13" i="10"/>
  <c r="J14" i="10"/>
  <c r="J15" i="10"/>
  <c r="J16" i="10"/>
  <c r="J17" i="10"/>
  <c r="J18" i="10"/>
  <c r="J19" i="10"/>
  <c r="J20" i="10"/>
  <c r="J21" i="10"/>
  <c r="J22" i="10"/>
  <c r="J23" i="10"/>
  <c r="J24" i="10"/>
  <c r="J25" i="10"/>
  <c r="J26" i="10"/>
  <c r="J27" i="10"/>
  <c r="J28" i="10"/>
  <c r="F8" i="10"/>
  <c r="F9" i="10"/>
  <c r="F10" i="10"/>
  <c r="F11" i="10"/>
  <c r="F12" i="10"/>
  <c r="F13" i="10"/>
  <c r="F14" i="10"/>
  <c r="F15" i="10"/>
  <c r="F16" i="10"/>
  <c r="F17" i="10"/>
  <c r="F18" i="10"/>
  <c r="F19" i="10"/>
  <c r="F20" i="10"/>
  <c r="F21" i="10"/>
  <c r="F22" i="10"/>
  <c r="F23" i="10"/>
  <c r="F24" i="10"/>
  <c r="F25" i="10"/>
  <c r="F26" i="10"/>
  <c r="F27" i="10"/>
  <c r="F28" i="10"/>
  <c r="P9" i="12"/>
  <c r="P12" i="12"/>
  <c r="P13" i="12"/>
  <c r="P14" i="12"/>
  <c r="P15" i="12"/>
  <c r="P16" i="12"/>
  <c r="P17" i="12"/>
  <c r="P18" i="12"/>
  <c r="P19" i="12"/>
  <c r="P20" i="12"/>
  <c r="P21" i="12"/>
  <c r="P22" i="12"/>
  <c r="P23" i="12"/>
  <c r="P24" i="12"/>
  <c r="P25" i="12"/>
  <c r="P26" i="12"/>
  <c r="P27" i="12"/>
  <c r="P28" i="12"/>
  <c r="G8" i="12"/>
  <c r="G9" i="12"/>
  <c r="G10" i="12"/>
  <c r="P10" i="12" s="1"/>
  <c r="G11" i="12"/>
  <c r="P11" i="12" s="1"/>
  <c r="G12" i="12"/>
  <c r="G13" i="12"/>
  <c r="G14" i="12"/>
  <c r="G15" i="12"/>
  <c r="G16" i="12"/>
  <c r="G17" i="12"/>
  <c r="G18" i="12"/>
  <c r="G19" i="12"/>
  <c r="G20" i="12"/>
  <c r="G21" i="12"/>
  <c r="G22" i="12"/>
  <c r="G23" i="12"/>
  <c r="G24" i="12"/>
  <c r="G25" i="12"/>
  <c r="G26" i="12"/>
  <c r="G27" i="12"/>
  <c r="G28" i="12"/>
  <c r="K8" i="10"/>
  <c r="K9" i="10"/>
  <c r="K10" i="10"/>
  <c r="K11" i="10"/>
  <c r="K12" i="10"/>
  <c r="K13" i="10"/>
  <c r="K14" i="10"/>
  <c r="K15" i="10"/>
  <c r="K16" i="10"/>
  <c r="K17" i="10"/>
  <c r="K18" i="10"/>
  <c r="K19" i="10"/>
  <c r="K20" i="10"/>
  <c r="K21" i="10"/>
  <c r="K22" i="10"/>
  <c r="K23" i="10"/>
  <c r="K24" i="10"/>
  <c r="K25" i="10"/>
  <c r="K26" i="10"/>
  <c r="K27" i="10"/>
  <c r="K28" i="10"/>
  <c r="G8" i="10"/>
  <c r="G9" i="10"/>
  <c r="G10" i="10"/>
  <c r="G11" i="10"/>
  <c r="G12" i="10"/>
  <c r="G13" i="10"/>
  <c r="G14" i="10"/>
  <c r="G15" i="10"/>
  <c r="G16" i="10"/>
  <c r="G17" i="10"/>
  <c r="G18" i="10"/>
  <c r="G19" i="10"/>
  <c r="G20" i="10"/>
  <c r="G21" i="10"/>
  <c r="G22" i="10"/>
  <c r="G23" i="10"/>
  <c r="G24" i="10"/>
  <c r="G25" i="10"/>
  <c r="G26" i="10"/>
  <c r="G27" i="10"/>
  <c r="G28" i="10"/>
  <c r="I14" i="9"/>
  <c r="I22" i="9"/>
  <c r="G9" i="9"/>
  <c r="I9" i="9" s="1"/>
  <c r="G10" i="9"/>
  <c r="G11" i="9"/>
  <c r="I11" i="9" s="1"/>
  <c r="G12" i="9"/>
  <c r="I12" i="9" s="1"/>
  <c r="G13" i="9"/>
  <c r="I13" i="9" s="1"/>
  <c r="G14" i="9"/>
  <c r="G15" i="9"/>
  <c r="I15" i="9" s="1"/>
  <c r="G16" i="9"/>
  <c r="I16" i="9" s="1"/>
  <c r="G17" i="9"/>
  <c r="I17" i="9" s="1"/>
  <c r="G18" i="9"/>
  <c r="I18" i="9" s="1"/>
  <c r="G19" i="9"/>
  <c r="I19" i="9" s="1"/>
  <c r="G20" i="9"/>
  <c r="I20" i="9" s="1"/>
  <c r="G21" i="9"/>
  <c r="I21" i="9" s="1"/>
  <c r="G22" i="9"/>
  <c r="G23" i="9"/>
  <c r="I23" i="9" s="1"/>
  <c r="G24" i="9"/>
  <c r="I24" i="9" s="1"/>
  <c r="G25" i="9"/>
  <c r="I25" i="9" s="1"/>
  <c r="G26" i="9"/>
  <c r="I26" i="9" s="1"/>
  <c r="G27" i="9"/>
  <c r="I27" i="9" s="1"/>
  <c r="G28" i="9"/>
  <c r="I28" i="9" s="1"/>
  <c r="G8" i="9"/>
  <c r="I19" i="10" l="1"/>
  <c r="I18" i="10"/>
  <c r="I26" i="10"/>
  <c r="I27" i="10"/>
  <c r="I24" i="10"/>
  <c r="I16" i="10"/>
  <c r="I28" i="10"/>
  <c r="I20" i="10"/>
  <c r="I25" i="10"/>
  <c r="I17" i="10"/>
  <c r="I10" i="10"/>
  <c r="I22" i="10"/>
  <c r="I14" i="10"/>
  <c r="I21" i="10"/>
  <c r="I13" i="10"/>
  <c r="I12" i="10"/>
  <c r="I11" i="10"/>
  <c r="P8" i="12"/>
  <c r="I9" i="10"/>
  <c r="I15" i="10"/>
  <c r="I23" i="10"/>
  <c r="I8" i="10"/>
  <c r="I10" i="9"/>
  <c r="I8" i="9"/>
  <c r="E9" i="9" l="1"/>
  <c r="E10" i="9"/>
  <c r="E11" i="9"/>
  <c r="J11" i="9" s="1"/>
  <c r="E12" i="9"/>
  <c r="J12" i="9" s="1"/>
  <c r="E13" i="9"/>
  <c r="J13" i="9" s="1"/>
  <c r="E14" i="9"/>
  <c r="J14" i="9" s="1"/>
  <c r="E15" i="9"/>
  <c r="J15" i="9" s="1"/>
  <c r="E16" i="9"/>
  <c r="J16" i="9" s="1"/>
  <c r="E17" i="9"/>
  <c r="J17" i="9" s="1"/>
  <c r="E18" i="9"/>
  <c r="J18" i="9" s="1"/>
  <c r="E19" i="9"/>
  <c r="J19" i="9" s="1"/>
  <c r="E20" i="9"/>
  <c r="J20" i="9" s="1"/>
  <c r="E21" i="9"/>
  <c r="J21" i="9" s="1"/>
  <c r="E22" i="9"/>
  <c r="J22" i="9" s="1"/>
  <c r="E23" i="9"/>
  <c r="J23" i="9" s="1"/>
  <c r="E24" i="9"/>
  <c r="J24" i="9" s="1"/>
  <c r="E25" i="9"/>
  <c r="J25" i="9" s="1"/>
  <c r="E26" i="9"/>
  <c r="J26" i="9" s="1"/>
  <c r="E27" i="9"/>
  <c r="J27" i="9" s="1"/>
  <c r="E28" i="9"/>
  <c r="J28" i="9" s="1"/>
  <c r="E8" i="9"/>
  <c r="J8" i="9" s="1"/>
  <c r="H5" i="16" l="1"/>
  <c r="H6" i="16"/>
  <c r="H7" i="16"/>
  <c r="H8" i="16"/>
  <c r="H9" i="16"/>
  <c r="H10" i="16"/>
  <c r="H11" i="16"/>
  <c r="H12" i="16"/>
  <c r="H13" i="16"/>
  <c r="H14" i="16"/>
  <c r="H15" i="16"/>
  <c r="H16" i="16"/>
  <c r="H17" i="16"/>
  <c r="H18" i="16"/>
  <c r="H19" i="16"/>
  <c r="H20" i="16"/>
  <c r="H21" i="16"/>
  <c r="H22" i="16"/>
  <c r="H23" i="16"/>
  <c r="H24" i="16"/>
  <c r="H25" i="16"/>
  <c r="H4" i="16"/>
  <c r="D8" i="16"/>
  <c r="E11" i="16"/>
  <c r="M9" i="12" l="1"/>
  <c r="N9" i="12" s="1"/>
  <c r="M10" i="12"/>
  <c r="N10" i="12" s="1"/>
  <c r="M11" i="12"/>
  <c r="N11" i="12" s="1"/>
  <c r="M12" i="12"/>
  <c r="N12" i="12" s="1"/>
  <c r="M13" i="12"/>
  <c r="N13" i="12" s="1"/>
  <c r="M14" i="12"/>
  <c r="N14" i="12" s="1"/>
  <c r="M15" i="12"/>
  <c r="N15" i="12" s="1"/>
  <c r="M16" i="12"/>
  <c r="N16" i="12" s="1"/>
  <c r="M17" i="12"/>
  <c r="N17" i="12" s="1"/>
  <c r="M18" i="12"/>
  <c r="N18" i="12" s="1"/>
  <c r="M19" i="12"/>
  <c r="N19" i="12" s="1"/>
  <c r="M20" i="12"/>
  <c r="N20" i="12" s="1"/>
  <c r="M21" i="12"/>
  <c r="N21" i="12" s="1"/>
  <c r="M22" i="12"/>
  <c r="N22" i="12" s="1"/>
  <c r="M23" i="12"/>
  <c r="N23" i="12" s="1"/>
  <c r="M24" i="12"/>
  <c r="N24" i="12" s="1"/>
  <c r="M25" i="12"/>
  <c r="N25" i="12" s="1"/>
  <c r="M26" i="12"/>
  <c r="N26" i="12" s="1"/>
  <c r="M27" i="12"/>
  <c r="N27" i="12" s="1"/>
  <c r="M28" i="12"/>
  <c r="N28" i="12" s="1"/>
  <c r="B43" i="16" l="1"/>
  <c r="B42" i="16"/>
  <c r="B41" i="16"/>
  <c r="B40" i="16"/>
  <c r="B39" i="16"/>
  <c r="B38" i="16"/>
  <c r="B37" i="16"/>
  <c r="B36" i="16"/>
  <c r="B35" i="16"/>
  <c r="B34" i="16"/>
  <c r="B33" i="16"/>
  <c r="B32" i="16"/>
  <c r="B31" i="16"/>
  <c r="B30" i="16"/>
  <c r="B29" i="16"/>
  <c r="B28" i="16"/>
  <c r="B27" i="16"/>
  <c r="B26" i="16"/>
  <c r="O25" i="16"/>
  <c r="N25" i="16"/>
  <c r="G25" i="16"/>
  <c r="F25" i="16"/>
  <c r="B25" i="16"/>
  <c r="O24" i="16"/>
  <c r="N24" i="16"/>
  <c r="G24" i="16"/>
  <c r="F24" i="16"/>
  <c r="B24" i="16"/>
  <c r="O23" i="16"/>
  <c r="N23" i="16"/>
  <c r="G23" i="16"/>
  <c r="F23" i="16"/>
  <c r="B23" i="16"/>
  <c r="O22" i="16"/>
  <c r="N22" i="16"/>
  <c r="G22" i="16"/>
  <c r="F22" i="16"/>
  <c r="B22" i="16"/>
  <c r="O21" i="16"/>
  <c r="N21" i="16"/>
  <c r="G21" i="16"/>
  <c r="F21" i="16"/>
  <c r="B21" i="16"/>
  <c r="O20" i="16"/>
  <c r="N20" i="16"/>
  <c r="G20" i="16"/>
  <c r="F20" i="16"/>
  <c r="B20" i="16"/>
  <c r="O19" i="16"/>
  <c r="N19" i="16"/>
  <c r="G19" i="16"/>
  <c r="F19" i="16"/>
  <c r="B19" i="16"/>
  <c r="O18" i="16"/>
  <c r="N18" i="16"/>
  <c r="K18" i="16"/>
  <c r="J18" i="16"/>
  <c r="G18" i="16"/>
  <c r="F18" i="16"/>
  <c r="B18" i="16"/>
  <c r="O17" i="16"/>
  <c r="N17" i="16"/>
  <c r="K17" i="16"/>
  <c r="J17" i="16"/>
  <c r="G17" i="16"/>
  <c r="F17" i="16"/>
  <c r="B17" i="16"/>
  <c r="O16" i="16"/>
  <c r="N16" i="16"/>
  <c r="K16" i="16"/>
  <c r="J16" i="16"/>
  <c r="G16" i="16"/>
  <c r="F16" i="16"/>
  <c r="B16" i="16"/>
  <c r="O15" i="16"/>
  <c r="N15" i="16"/>
  <c r="K15" i="16"/>
  <c r="J15" i="16"/>
  <c r="G15" i="16"/>
  <c r="F15" i="16"/>
  <c r="B15" i="16"/>
  <c r="O14" i="16"/>
  <c r="N14" i="16"/>
  <c r="K14" i="16"/>
  <c r="J14" i="16"/>
  <c r="G14" i="16"/>
  <c r="F14" i="16"/>
  <c r="B14" i="16"/>
  <c r="O13" i="16"/>
  <c r="N13" i="16"/>
  <c r="K13" i="16"/>
  <c r="J13" i="16"/>
  <c r="G13" i="16"/>
  <c r="F13" i="16"/>
  <c r="B13" i="16"/>
  <c r="O12" i="16"/>
  <c r="N12" i="16"/>
  <c r="K12" i="16"/>
  <c r="J12" i="16"/>
  <c r="G12" i="16"/>
  <c r="F12" i="16"/>
  <c r="B12" i="16"/>
  <c r="O11" i="16"/>
  <c r="N11" i="16"/>
  <c r="K11" i="16"/>
  <c r="J11" i="16"/>
  <c r="G11" i="16"/>
  <c r="F11" i="16"/>
  <c r="B11" i="16"/>
  <c r="O10" i="16"/>
  <c r="N10" i="16"/>
  <c r="K10" i="16"/>
  <c r="J10" i="16"/>
  <c r="G10" i="16"/>
  <c r="F10" i="16"/>
  <c r="B10" i="16"/>
  <c r="O9" i="16"/>
  <c r="N9" i="16"/>
  <c r="K9" i="16"/>
  <c r="J9" i="16"/>
  <c r="G9" i="16"/>
  <c r="F9" i="16"/>
  <c r="B9" i="16"/>
  <c r="O8" i="16"/>
  <c r="N8" i="16"/>
  <c r="K8" i="16"/>
  <c r="J8" i="16"/>
  <c r="G8" i="16"/>
  <c r="F8" i="16"/>
  <c r="B8" i="16"/>
  <c r="O7" i="16"/>
  <c r="N7" i="16"/>
  <c r="K7" i="16"/>
  <c r="J7" i="16"/>
  <c r="G7" i="16"/>
  <c r="F7" i="16"/>
  <c r="B7" i="16"/>
  <c r="O6" i="16"/>
  <c r="N6" i="16"/>
  <c r="K6" i="16"/>
  <c r="J6" i="16"/>
  <c r="G6" i="16"/>
  <c r="F6" i="16"/>
  <c r="B6" i="16"/>
  <c r="O5" i="16"/>
  <c r="N5" i="16"/>
  <c r="K5" i="16"/>
  <c r="J5" i="16"/>
  <c r="G5" i="16"/>
  <c r="F5" i="16"/>
  <c r="B5" i="16"/>
  <c r="O4" i="16"/>
  <c r="D8" i="10" s="1"/>
  <c r="N4" i="16"/>
  <c r="K4" i="16"/>
  <c r="J4" i="16"/>
  <c r="G4" i="16"/>
  <c r="F4" i="16"/>
  <c r="B4" i="16"/>
  <c r="K28" i="12"/>
  <c r="M8" i="12"/>
  <c r="N8" i="12" s="1"/>
  <c r="E28" i="10"/>
  <c r="E27" i="10"/>
  <c r="E26" i="10"/>
  <c r="E25" i="10"/>
  <c r="E24" i="10"/>
  <c r="E23" i="10"/>
  <c r="E22" i="10"/>
  <c r="E21" i="10"/>
  <c r="E20" i="10"/>
  <c r="E19" i="10"/>
  <c r="E18" i="10"/>
  <c r="E17" i="10"/>
  <c r="E16" i="10"/>
  <c r="E15" i="10"/>
  <c r="E14" i="10"/>
  <c r="E13" i="10"/>
  <c r="E12" i="10"/>
  <c r="E11" i="10"/>
  <c r="E10" i="10"/>
  <c r="E9" i="10"/>
  <c r="E8" i="10"/>
  <c r="J10" i="9"/>
  <c r="J9" i="9"/>
  <c r="M8" i="10" l="1"/>
  <c r="M13" i="10"/>
  <c r="M12" i="10"/>
  <c r="M20" i="10"/>
  <c r="M10" i="10"/>
  <c r="M18" i="10"/>
  <c r="M26" i="10"/>
  <c r="M16" i="10"/>
  <c r="M24" i="10"/>
  <c r="M28" i="10"/>
  <c r="M17" i="10"/>
  <c r="M25" i="10"/>
  <c r="M9" i="10"/>
  <c r="M21" i="10"/>
  <c r="M23" i="10"/>
  <c r="M15" i="10"/>
  <c r="M27" i="10"/>
  <c r="M19" i="10"/>
  <c r="D17" i="10"/>
  <c r="D25" i="10"/>
  <c r="D15" i="10"/>
  <c r="D21" i="10"/>
  <c r="E10" i="12"/>
  <c r="O10" i="12" s="1"/>
  <c r="E18" i="12"/>
  <c r="O18" i="12" s="1"/>
  <c r="Q18" i="12" s="1"/>
  <c r="E26" i="12"/>
  <c r="O26" i="12" s="1"/>
  <c r="Q26" i="12" s="1"/>
  <c r="E20" i="12"/>
  <c r="O20" i="12" s="1"/>
  <c r="Q20" i="12" s="1"/>
  <c r="E28" i="12"/>
  <c r="O28" i="12" s="1"/>
  <c r="Q28" i="12" s="1"/>
  <c r="E13" i="12"/>
  <c r="O13" i="12" s="1"/>
  <c r="Q13" i="12" s="1"/>
  <c r="E16" i="12"/>
  <c r="O16" i="12" s="1"/>
  <c r="Q16" i="12" s="1"/>
  <c r="E17" i="12"/>
  <c r="O17" i="12" s="1"/>
  <c r="Q17" i="12" s="1"/>
  <c r="E11" i="12"/>
  <c r="O11" i="12" s="1"/>
  <c r="Q11" i="12" s="1"/>
  <c r="E19" i="12"/>
  <c r="O19" i="12" s="1"/>
  <c r="Q19" i="12" s="1"/>
  <c r="E27" i="12"/>
  <c r="O27" i="12" s="1"/>
  <c r="Q27" i="12" s="1"/>
  <c r="E12" i="12"/>
  <c r="O12" i="12" s="1"/>
  <c r="Q12" i="12" s="1"/>
  <c r="E21" i="12"/>
  <c r="O21" i="12" s="1"/>
  <c r="Q21" i="12" s="1"/>
  <c r="E25" i="12"/>
  <c r="O25" i="12" s="1"/>
  <c r="Q25" i="12" s="1"/>
  <c r="E14" i="12"/>
  <c r="O14" i="12" s="1"/>
  <c r="Q14" i="12" s="1"/>
  <c r="E22" i="12"/>
  <c r="O22" i="12" s="1"/>
  <c r="Q22" i="12" s="1"/>
  <c r="E15" i="12"/>
  <c r="O15" i="12" s="1"/>
  <c r="Q15" i="12" s="1"/>
  <c r="E23" i="12"/>
  <c r="O23" i="12" s="1"/>
  <c r="Q23" i="12" s="1"/>
  <c r="E8" i="12"/>
  <c r="O8" i="12" s="1"/>
  <c r="Q8" i="12" s="1"/>
  <c r="E24" i="12"/>
  <c r="O24" i="12" s="1"/>
  <c r="Q24" i="12" s="1"/>
  <c r="E9" i="12"/>
  <c r="O9" i="12" s="1"/>
  <c r="D9" i="10"/>
  <c r="D24" i="10"/>
  <c r="D20" i="10"/>
  <c r="D8" i="12"/>
  <c r="D14" i="10"/>
  <c r="D16" i="10"/>
  <c r="D28" i="10"/>
  <c r="D10" i="10"/>
  <c r="D23" i="10"/>
  <c r="D19" i="10"/>
  <c r="D11" i="10"/>
  <c r="D13" i="10"/>
  <c r="D27" i="10"/>
  <c r="D12" i="10"/>
  <c r="D18" i="10"/>
  <c r="D22" i="10"/>
  <c r="D9" i="9"/>
  <c r="D17" i="9"/>
  <c r="D25" i="9"/>
  <c r="D20" i="9"/>
  <c r="D15" i="9"/>
  <c r="D10" i="9"/>
  <c r="D18" i="9"/>
  <c r="D26" i="9"/>
  <c r="D19" i="9"/>
  <c r="D27" i="9"/>
  <c r="D28" i="9"/>
  <c r="D23" i="9"/>
  <c r="D11" i="9"/>
  <c r="D12" i="9"/>
  <c r="D13" i="9"/>
  <c r="D21" i="9"/>
  <c r="D8" i="9"/>
  <c r="D14" i="9"/>
  <c r="D22" i="9"/>
  <c r="D24" i="9"/>
  <c r="D16" i="9"/>
  <c r="D26" i="10"/>
  <c r="D11" i="12"/>
  <c r="D15" i="12"/>
  <c r="D16" i="12"/>
  <c r="D17" i="12"/>
  <c r="D25" i="12"/>
  <c r="D26" i="12"/>
  <c r="D27" i="12"/>
  <c r="D20" i="12"/>
  <c r="D24" i="12"/>
  <c r="D18" i="12"/>
  <c r="D19" i="12"/>
  <c r="D12" i="12"/>
  <c r="D13" i="12"/>
  <c r="D21" i="12"/>
  <c r="D14" i="12"/>
  <c r="D22" i="12"/>
  <c r="D23" i="12"/>
  <c r="D10" i="12"/>
  <c r="D9" i="12"/>
  <c r="D28" i="12"/>
  <c r="M14" i="10"/>
  <c r="M22" i="10"/>
  <c r="M11" i="10"/>
  <c r="Q9" i="12" l="1"/>
  <c r="C6" i="10"/>
  <c r="Q10" i="12"/>
  <c r="C6" i="9"/>
  <c r="C6" i="12" l="1"/>
  <c r="C14" i="21" s="1"/>
</calcChain>
</file>

<file path=xl/connections.xml><?xml version="1.0" encoding="utf-8"?>
<connections xmlns="http://schemas.openxmlformats.org/spreadsheetml/2006/main">
  <connection id="1" keepAlive="1" name="ThisWorkbookDataModel" description="Modello di dati"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Importo Massimo di Aiuto _v14.xlsx!Impianti_Anagrafica" type="102" refreshedVersion="6" minRefreshableVersion="5">
    <extLst>
      <ext xmlns:x15="http://schemas.microsoft.com/office/spreadsheetml/2010/11/main" uri="{DE250136-89BD-433C-8126-D09CA5730AF9}">
        <x15:connection id="Impianti_Anagrafica">
          <x15:rangePr sourceName="_xlcn.WorksheetConnection_ImportoMassimodiAiuto_v14.xlsxImpianti_Anagrafica1"/>
        </x15:connection>
      </ext>
    </extLst>
  </connection>
  <connection id="3" name="WorksheetConnection_Importo Massimo di Aiuto _v14.xlsx!T_Aiuto_27_a" type="102" refreshedVersion="6" minRefreshableVersion="5">
    <extLst>
      <ext xmlns:x15="http://schemas.microsoft.com/office/spreadsheetml/2010/11/main" uri="{DE250136-89BD-433C-8126-D09CA5730AF9}">
        <x15:connection id="T_Aiuto_27_a">
          <x15:rangePr sourceName="_xlcn.WorksheetConnection_ImportoMassimodiAiuto_v14.xlsxT_Aiuto_27_a1"/>
        </x15:connection>
      </ext>
    </extLst>
  </connection>
</connections>
</file>

<file path=xl/sharedStrings.xml><?xml version="1.0" encoding="utf-8"?>
<sst xmlns="http://schemas.openxmlformats.org/spreadsheetml/2006/main" count="499" uniqueCount="321">
  <si>
    <t xml:space="preserve">Fattore applicabile di emissione </t>
  </si>
  <si>
    <t>Prezzo a termine delle Quote UE nell'anno t-1</t>
  </si>
  <si>
    <t>Descrizione</t>
  </si>
  <si>
    <t>EF</t>
  </si>
  <si>
    <t>Parametro di riferimento generico per l'efficienza del consumo di energia elettrica</t>
  </si>
  <si>
    <t>Pt-1</t>
  </si>
  <si>
    <t>Alluminio primario</t>
  </si>
  <si>
    <t>MWh/t di prodotto (consumo di AC)</t>
  </si>
  <si>
    <t>Allumina (raffinazione)</t>
  </si>
  <si>
    <t>MWh/t di prodotto</t>
  </si>
  <si>
    <t>Acciaio soffiato all'ossigeno</t>
  </si>
  <si>
    <t>Acciaio al carbonio prodotto in forni elettrici ad arco (EAF)</t>
  </si>
  <si>
    <t>Acciaio altolegato prodotto in EAF</t>
  </si>
  <si>
    <t>FeSi</t>
  </si>
  <si>
    <t>FeMn HC</t>
  </si>
  <si>
    <t>SiMn</t>
  </si>
  <si>
    <t>Cl2</t>
  </si>
  <si>
    <t>Si metallico</t>
  </si>
  <si>
    <t>Polisilicio iperpuro</t>
  </si>
  <si>
    <t>SiC</t>
  </si>
  <si>
    <t>Sostanze chimiche di elevato valore</t>
  </si>
  <si>
    <t>Aromatici</t>
  </si>
  <si>
    <t>Nero di carbonio</t>
  </si>
  <si>
    <t>Stirene</t>
  </si>
  <si>
    <t>Ossido di etilene (OE)/glicoli etilenici (GE)</t>
  </si>
  <si>
    <t>Zinco elettrolitico</t>
  </si>
  <si>
    <t>Ammoniaca</t>
  </si>
  <si>
    <t>Valore del parametro di riferimento</t>
  </si>
  <si>
    <t>Unità del parametro di riferimento</t>
  </si>
  <si>
    <t>Produzione di alluminio</t>
  </si>
  <si>
    <t>Estrazione di minerali per l'industria chimica e per la fabbricazione di concimi</t>
  </si>
  <si>
    <t>Fabbricazione di altri prodotti chimici di base inorganici</t>
  </si>
  <si>
    <t>Produzione di zinco, piombo e stagno</t>
  </si>
  <si>
    <t>Confezione di vestiario in pelle</t>
  </si>
  <si>
    <t>Siderurgia</t>
  </si>
  <si>
    <t>Fabbricazione di carta e di cartone</t>
  </si>
  <si>
    <t>Fabbricazione di concimi e di composti azotati</t>
  </si>
  <si>
    <t>Produzione di rame</t>
  </si>
  <si>
    <t>Fabbricazione di altri prodotti chimici di base organici</t>
  </si>
  <si>
    <t>Preparazione e filatura di fibre tipo cotone</t>
  </si>
  <si>
    <t>Fabbricazione di fibre sintetiche e artificiali</t>
  </si>
  <si>
    <t>Estrazione di minerali di ferro</t>
  </si>
  <si>
    <t>Polietilene a bassa densità (LDPE)</t>
  </si>
  <si>
    <t>Polietilene lineare a bassa densità (LLDPE)</t>
  </si>
  <si>
    <t>Polietilene ad alta densità (HDPE)</t>
  </si>
  <si>
    <t>Polipropilene (PP)</t>
  </si>
  <si>
    <t>Cloruro di polivinile (PVC)</t>
  </si>
  <si>
    <t>Policarbonato (PC)</t>
  </si>
  <si>
    <t>Pasta-carta meccanica</t>
  </si>
  <si>
    <t>Ct</t>
  </si>
  <si>
    <t>Parametro efficienza</t>
  </si>
  <si>
    <t>Intensità d'aiuto</t>
  </si>
  <si>
    <t>Ai</t>
  </si>
  <si>
    <t>2414_Aromatici</t>
  </si>
  <si>
    <t>Parametro di riferimento</t>
  </si>
  <si>
    <t>Parametro di riferimento generico per Intercambiabilità</t>
  </si>
  <si>
    <t>NACE Intercambiabilità</t>
  </si>
  <si>
    <t>Produzione 2020</t>
  </si>
  <si>
    <t>Impianto di Produzione</t>
  </si>
  <si>
    <t>Soglia Efficienza BO</t>
  </si>
  <si>
    <t>Soglia Efficienza BEC</t>
  </si>
  <si>
    <t>Codice Fiscale</t>
  </si>
  <si>
    <t>Partita Iva</t>
  </si>
  <si>
    <t>Produzione 
2020</t>
  </si>
  <si>
    <t>Ammoniaca anidra</t>
  </si>
  <si>
    <t>Tubi d’acciaio senza saldatura</t>
  </si>
  <si>
    <t>Note:</t>
  </si>
  <si>
    <t>Tubi d’acciaio senza saldatura»</t>
  </si>
  <si>
    <t>Rettifica: Gazzetta ufficiale dell’Unione europea C 158 del 5 giugno 2012 
2013/C 82/07</t>
  </si>
  <si>
    <t xml:space="preserve">Produzione di Base </t>
  </si>
  <si>
    <t>Costi Ammissibili</t>
  </si>
  <si>
    <t>Descrizione Prodotto</t>
  </si>
  <si>
    <t>Impianto</t>
  </si>
  <si>
    <t>CAP</t>
  </si>
  <si>
    <t>Indirizzo</t>
  </si>
  <si>
    <t xml:space="preserve">Comune </t>
  </si>
  <si>
    <t>N.</t>
  </si>
  <si>
    <t>Costi Ammissibili per l'Impresa</t>
  </si>
  <si>
    <t xml:space="preserve">Produzione Considerata </t>
  </si>
  <si>
    <t>Consumo di base energia elettrica</t>
  </si>
  <si>
    <t>Consumo energia elettrica
2020</t>
  </si>
  <si>
    <t>Produzione Considerata</t>
  </si>
  <si>
    <t>Emissioni dirette 
2020</t>
  </si>
  <si>
    <t>Provincia</t>
  </si>
  <si>
    <t xml:space="preserve">NACE </t>
  </si>
  <si>
    <t>Nace con dettaglio Prodotto</t>
  </si>
  <si>
    <t>NACE</t>
  </si>
  <si>
    <t>NACE_2742</t>
  </si>
  <si>
    <t>NACE_1430</t>
  </si>
  <si>
    <t>NACE_2413</t>
  </si>
  <si>
    <t>NACE_2743</t>
  </si>
  <si>
    <t>NACE_1810</t>
  </si>
  <si>
    <t>NACE_2710</t>
  </si>
  <si>
    <t>NACE_2112</t>
  </si>
  <si>
    <t>NACE_2415</t>
  </si>
  <si>
    <t>NACE_2744</t>
  </si>
  <si>
    <t>NACE_2414</t>
  </si>
  <si>
    <t>NACE_1711</t>
  </si>
  <si>
    <t>NACE_2470</t>
  </si>
  <si>
    <t>NACE_1310</t>
  </si>
  <si>
    <t>NACE_24161039</t>
  </si>
  <si>
    <t>NACE_24161035</t>
  </si>
  <si>
    <t>NACE_24161050</t>
  </si>
  <si>
    <t>NACE_24165130</t>
  </si>
  <si>
    <t>NACE_24163010</t>
  </si>
  <si>
    <t>NACE_24164040</t>
  </si>
  <si>
    <t>NACE_21111400</t>
  </si>
  <si>
    <t>NACE_272210</t>
  </si>
  <si>
    <t xml:space="preserve">Parametri per calcolo dei costi ammissibili </t>
  </si>
  <si>
    <t xml:space="preserve">Codici Nace dei settori e sottosettori presenti nell'Allegato II della Comunicazione 2012/C  158/04 </t>
  </si>
  <si>
    <t>Codici Nace oggetto di intercambiabilità combustibile/elettricità - Pag 13 della Comunicazione 2012/C 387/06 -  Utilizzati per la compilazione del Foglio Aiuto 27.a Intercambiabilità</t>
  </si>
  <si>
    <t>Sostanze chimiche di elevato valore: Idrocarburi aciclici saturi</t>
  </si>
  <si>
    <t>Sostanze chimiche di elevato valore: Idrocarburi aciclici non saturi; etilene</t>
  </si>
  <si>
    <t>Codici Nace presenti nell'Allegato II della Comunicazione 2012/C 158/04 (come modificato da Comunicazione 2012/C 387/06) e non presenti nell'allegato III  - Utilizzato alla compilazione del Foglio Aiuto 27.b</t>
  </si>
  <si>
    <t>Riferimento all'Allegato III della Comunicazione 2012/C 158/04 (come modificato da Comunicazione 2012/C 387/06) non oggetto di intercambiabilità - Utilizzato alla compilazione del Foglio Aiuto 27.a</t>
  </si>
  <si>
    <t>Promcom_Prodotto con intercambiabilità</t>
  </si>
  <si>
    <t>Sostanze chimiche di elevato valore: Benzene</t>
  </si>
  <si>
    <t>Sostanze chimiche di elevato valore:
Aromatici (vari codici Prod­com nell’ambito del NACE 2414. Per l'elenco completo cfr. l’orientamento 9 per le emissioni dirette)</t>
  </si>
  <si>
    <t>Settore</t>
  </si>
  <si>
    <t>2414-1130</t>
  </si>
  <si>
    <t>2414-1120</t>
  </si>
  <si>
    <t>2414-1140</t>
  </si>
  <si>
    <t xml:space="preserve">Consumo Considerato </t>
  </si>
  <si>
    <t>Consumo 2020</t>
  </si>
  <si>
    <t>Fabbricazione di altri prodotti chimici di base inorganici, non inclusi nell'allegato III</t>
  </si>
  <si>
    <t>Fabbricazione di concimi e di composti azotati, non inclusi nell'allegato III</t>
  </si>
  <si>
    <t>Fabbricazione di altri prodotti chimici di base organici,  non inclusi nell'allegato III</t>
  </si>
  <si>
    <t>Codice NACE 1</t>
  </si>
  <si>
    <t>Sostanze chimiche di elevato valore: Idrocarburi aciclici non saturi; propene (propilene)</t>
  </si>
  <si>
    <t>Sostanze chimiche di elevato valore: Idrocarburi aciclici non saturi; butene (butilene) e suoi isomeri</t>
  </si>
  <si>
    <t>Sostanze chimiche di elevato valore: Idrocarburi aciclici non saturi; buta -1, -3 diene e isoprene</t>
  </si>
  <si>
    <t>Sostanze chimiche di elevato valore: Idrocarburi aciclici non saturi, (etilene, propene-butene, buta -1, -3 diene e isoprene esclusi)</t>
  </si>
  <si>
    <t>Nero di carbonio: Carbonio (neri di carbonio ed altre forme di carbonio, n.n.a.)</t>
  </si>
  <si>
    <t>Ossido di etilene (OE)/glicoli etilenici (GE): Ossirano (ossido di etilene)</t>
  </si>
  <si>
    <t>Ossido di etilene (OE)/glicoli etilenici (GE): Glicole etilenico (etandiolo)</t>
  </si>
  <si>
    <t>Ossido di etilene (OE)/glicoli etilenici (GE):
2,2-Ossidietanolo (dietilenglicole)</t>
  </si>
  <si>
    <t>Acciaio al carbonio prodotto in forni elettrici ad arco (EAF): Acciaio grezzo: acciai non legati prodotti in forni elettrici</t>
  </si>
  <si>
    <t>Acciaio al carbonio prodotto in forni elettrici ad arco (EAF): Acciaio grezzo: acciai legati prodotti in forni elettrici (escl. acciai inossidabili)</t>
  </si>
  <si>
    <t>Acciaio al carbonio prodotto in forni elettrici ad arco (EAF): Acciaio grezzo: acciai inossidabili ad elevata resistenza al calore prodotti in forni elettrici</t>
  </si>
  <si>
    <t>Acciaio altolegato prodotto in EAF: Acciaio grezzo: acciai non legati prodotti in forni elettrici</t>
  </si>
  <si>
    <t>Acciaio altolegato prodotto in EAF: Acciaio grezzo: acciai legati prodotti in forni elettrici (escl. acciai inossidabili)</t>
  </si>
  <si>
    <t>Acciaio altolegato prodotto in EAF: Acciaio grezzo: acciai inossidabili ad elevata resistenza al calore prodotti in forni elettrici</t>
  </si>
  <si>
    <t>Sostanze chimiche di elevato valore: Miscela di sostanze chimiche di elevato valore (HVC). Vari codici Prodcom nell’ambito del NACE 2414</t>
  </si>
  <si>
    <t>Cl2: Cloro</t>
  </si>
  <si>
    <t>Si metallico: Silicio contenente, in peso &lt; 99,99 % di silicio</t>
  </si>
  <si>
    <t>Polisilicio iperpuro: Silicio contenente, in peso &gt;=99,99 % di silicio</t>
  </si>
  <si>
    <t>SiC: Carburi, di costituzione chimica definita o meno</t>
  </si>
  <si>
    <t>Acciaio soffiato all'ossigeno: acciai non legati prodotti con procedimenti diversi dai forni elettrici</t>
  </si>
  <si>
    <t>Acciaio soffiato all'ossigeno: acciai legati prodotti con procedimenti diversi dai forni elettrici (escl. acciai inossida­ bili)</t>
  </si>
  <si>
    <t>Acciaio soffiato all'ossigeno: acciai inossidabili ad elevata resistenza al calore prodotti con procedimenti diversi dai forni elettrici</t>
  </si>
  <si>
    <t>FeSi: Ferro-silicio-75 % tenore di Si</t>
  </si>
  <si>
    <t>FeMn HC: Ferromanganese (conforme­ mente al BREF)</t>
  </si>
  <si>
    <t>SiMn: Silico-manganese ad esclu­ sione di FeSiMn</t>
  </si>
  <si>
    <t>Alluminio primario: Alluminio greggio, non legato (escluse polveri e pagliette)</t>
  </si>
  <si>
    <t>Alluminio primario: Alluminio greggio, legato, forme primarie (escluse polveri e pagliette di alluminio)</t>
  </si>
  <si>
    <t>Allumina (raffinazione): Ossido di alluminio (escluso il corindone artificiale)</t>
  </si>
  <si>
    <t>Zinco elettrolitico: Zinco greggio, non legato (escluso zinco polverizzato, polvere di zinco)</t>
  </si>
  <si>
    <t>Zinco elettrolitico: Zinco greggio, legato (escluso zinco polverizzato, polvere di zinco)</t>
  </si>
  <si>
    <t>Siderurgia, prodotti non inclusi  in allegato III</t>
  </si>
  <si>
    <t>Produzione di zinco, piombo e stagno,  non inclusi nell'allegato III</t>
  </si>
  <si>
    <t>Produzione di alluminio, prodotti non inclusi nell'allegato III</t>
  </si>
  <si>
    <t>Promcom_Prodotto</t>
  </si>
  <si>
    <t>Estrazione di minerali di ferro,  non inclusi nell'allegato III</t>
  </si>
  <si>
    <t>1310_Estrazione di minerali di ferro</t>
  </si>
  <si>
    <t>1310_Estrazione di minerali di ferro,  non inclusi nell'allegato III</t>
  </si>
  <si>
    <t>1430_Estrazione di minerali per l'industria chimica e per la fabbricazione di concimi</t>
  </si>
  <si>
    <t>1711_Preparazione e filatura di fibre tipo cotone</t>
  </si>
  <si>
    <t>1810_Confezione di vestiario in pelle</t>
  </si>
  <si>
    <t>2112_Fabbricazione di carta e di cartone</t>
  </si>
  <si>
    <t>2413_Fabbricazione di altri prodotti chimici di base inorganici, non inclusi nell'allegato III</t>
  </si>
  <si>
    <t>2414_Fabbricazione di altri prodotti chimici di base organici,  non inclusi nell'allegato III</t>
  </si>
  <si>
    <t>2415_Fabbricazione di concimi e di composti azotati, non inclusi nell'allegato III</t>
  </si>
  <si>
    <t>2470_Fabbricazione di fibre sintetiche e artificiali</t>
  </si>
  <si>
    <t>2710_Siderurgia, prodotti non inclusi  in allegato III</t>
  </si>
  <si>
    <t>2742_Produzione di alluminio, prodotti non inclusi nell'allegato III</t>
  </si>
  <si>
    <t>2743_Produzione di zinco, piombo e stagno,  non inclusi nell'allegato III</t>
  </si>
  <si>
    <t>2744_Produzione di rame</t>
  </si>
  <si>
    <t>21111400_Pasta-carta meccanica</t>
  </si>
  <si>
    <t>24161035_Polietilene lineare a bassa densità (LLDPE)</t>
  </si>
  <si>
    <t>24161039_Polietilene a bassa densità (LDPE)</t>
  </si>
  <si>
    <t>24161050_Polietilene ad alta densità (HDPE)</t>
  </si>
  <si>
    <t>24163010_Cloruro di polivinile (PVC)</t>
  </si>
  <si>
    <t>24164040_Policarbonato (PC)</t>
  </si>
  <si>
    <t>24165130_Polipropilene (PP)</t>
  </si>
  <si>
    <t>272210_Tubi d’acciaio senza saldatura</t>
  </si>
  <si>
    <t xml:space="preserve">Anno </t>
  </si>
  <si>
    <t xml:space="preserve">Produzione </t>
  </si>
  <si>
    <t xml:space="preserve">Consumo </t>
  </si>
  <si>
    <t xml:space="preserve">Emissioni dirette </t>
  </si>
  <si>
    <t>Emissioni Indirette 2020</t>
  </si>
  <si>
    <t xml:space="preserve">quote Emissioni Indirette pertinenti </t>
  </si>
  <si>
    <t>Parametro efficienza applicato</t>
  </si>
  <si>
    <t>1° anno di riferimento</t>
  </si>
  <si>
    <t>Anno</t>
  </si>
  <si>
    <t>Produzione</t>
  </si>
  <si>
    <t>2° anno di riferimento</t>
  </si>
  <si>
    <t>3° anno di riferimento</t>
  </si>
  <si>
    <t>4° anno di riferimento</t>
  </si>
  <si>
    <t>5° anno di riferimento</t>
  </si>
  <si>
    <t>Consumo</t>
  </si>
  <si>
    <t>Emissioni dirette</t>
  </si>
  <si>
    <t>6° anno di riferimento</t>
  </si>
  <si>
    <t xml:space="preserve">Produzione  </t>
  </si>
  <si>
    <t xml:space="preserve">Consumo   </t>
  </si>
  <si>
    <t xml:space="preserve">Emissioni dirette  </t>
  </si>
  <si>
    <t xml:space="preserve">Anno   </t>
  </si>
  <si>
    <t xml:space="preserve">Anno    </t>
  </si>
  <si>
    <t xml:space="preserve">Produzione     </t>
  </si>
  <si>
    <t xml:space="preserve">Consumo      </t>
  </si>
  <si>
    <t xml:space="preserve">Emissioni dirette      </t>
  </si>
  <si>
    <t xml:space="preserve">Anno     </t>
  </si>
  <si>
    <t xml:space="preserve">Produzione    </t>
  </si>
  <si>
    <t xml:space="preserve">Consumo    </t>
  </si>
  <si>
    <t xml:space="preserve">Anno        </t>
  </si>
  <si>
    <t xml:space="preserve">Emissioni dirette     </t>
  </si>
  <si>
    <t xml:space="preserve">Anno  </t>
  </si>
  <si>
    <t xml:space="preserve">Produzione   </t>
  </si>
  <si>
    <t xml:space="preserve">Produzione       </t>
  </si>
  <si>
    <t xml:space="preserve">Consumo  </t>
  </si>
  <si>
    <t xml:space="preserve">Anno      </t>
  </si>
  <si>
    <t xml:space="preserve">Consumo     </t>
  </si>
  <si>
    <t>2414-1150</t>
  </si>
  <si>
    <t>2414-1160</t>
  </si>
  <si>
    <t>2414-1190</t>
  </si>
  <si>
    <t>2014-1223</t>
  </si>
  <si>
    <t>2414-1250</t>
  </si>
  <si>
    <t>2414-6373</t>
  </si>
  <si>
    <t>2414-2310</t>
  </si>
  <si>
    <t>2414-6333</t>
  </si>
  <si>
    <t>2415-1075</t>
  </si>
  <si>
    <t>2710-T131</t>
  </si>
  <si>
    <t>2710-T141</t>
  </si>
  <si>
    <t>2413-1111</t>
  </si>
  <si>
    <t>2413-1155</t>
  </si>
  <si>
    <t>2413-1153</t>
  </si>
  <si>
    <t>2413-5450</t>
  </si>
  <si>
    <t>2710-T122</t>
  </si>
  <si>
    <t>2710-T132</t>
  </si>
  <si>
    <t>2710-T142</t>
  </si>
  <si>
    <t>2710-2020/2410-1230</t>
  </si>
  <si>
    <t>2710-2010</t>
  </si>
  <si>
    <t>2710-2030</t>
  </si>
  <si>
    <t>2742-1130</t>
  </si>
  <si>
    <t>2742-1153</t>
  </si>
  <si>
    <t>27421-200</t>
  </si>
  <si>
    <t>2743-1230</t>
  </si>
  <si>
    <t>2743-125</t>
  </si>
  <si>
    <t>2413-1130</t>
  </si>
  <si>
    <t> </t>
  </si>
  <si>
    <t>Emissioni dirette di base</t>
  </si>
  <si>
    <t xml:space="preserve">Produzione        </t>
  </si>
  <si>
    <t xml:space="preserve">Consumo       </t>
  </si>
  <si>
    <t xml:space="preserve">Produzione      </t>
  </si>
  <si>
    <t xml:space="preserve">Produzione          </t>
  </si>
  <si>
    <t>totale Costi Ammissibili</t>
  </si>
  <si>
    <t>Legenda</t>
  </si>
  <si>
    <t>Dato compilato automaticamente.</t>
  </si>
  <si>
    <r>
      <t>tCO</t>
    </r>
    <r>
      <rPr>
        <vertAlign val="subscript"/>
        <sz val="11"/>
        <color indexed="63"/>
        <rFont val="Times New Roman"/>
        <family val="1"/>
      </rPr>
      <t>2</t>
    </r>
    <r>
      <rPr>
        <sz val="11"/>
        <color indexed="63"/>
        <rFont val="Times New Roman"/>
        <family val="1"/>
      </rPr>
      <t>/t di prodotto</t>
    </r>
  </si>
  <si>
    <t>Registro ETS</t>
  </si>
  <si>
    <t xml:space="preserve"> Nro autorizzazione ETS</t>
  </si>
  <si>
    <t>Incremento di Capacità</t>
  </si>
  <si>
    <t>Codice POD 10</t>
  </si>
  <si>
    <t>Codice POD 9</t>
  </si>
  <si>
    <t>Codice POD 8</t>
  </si>
  <si>
    <t>Codice POD 7</t>
  </si>
  <si>
    <t>Codice POD 6</t>
  </si>
  <si>
    <t>Codice POD 5</t>
  </si>
  <si>
    <t>Codice POD 4</t>
  </si>
  <si>
    <t>Codice POD 3</t>
  </si>
  <si>
    <t>Codice POD 2</t>
  </si>
  <si>
    <t>Codice POD 1</t>
  </si>
  <si>
    <r>
      <t>Indicare, nella Tabella 2 riportata di seguito, la produzione annua di altri prodotti fabbricati in ogni impianto sovvenzionato che NON sono oggetto del parametro di riferimento per l'efficienza del consumo di energia elettrica per ciascuno degli anni utilizzati per stabilire la produzione di base</t>
    </r>
    <r>
      <rPr>
        <b/>
        <sz val="11"/>
        <color rgb="FF002060"/>
        <rFont val="Calibri"/>
        <family val="2"/>
        <scheme val="minor"/>
      </rPr>
      <t/>
    </r>
  </si>
  <si>
    <t xml:space="preserve">Codice NACE 1  (se applicabile) </t>
  </si>
  <si>
    <t>2710-T1211</t>
  </si>
  <si>
    <t xml:space="preserve">2710-T141 </t>
  </si>
  <si>
    <t xml:space="preserve">2710-T131 </t>
  </si>
  <si>
    <t>ID Prd</t>
  </si>
  <si>
    <t>27-AI-1</t>
  </si>
  <si>
    <t>27-AI-2</t>
  </si>
  <si>
    <t>27-AI-3</t>
  </si>
  <si>
    <t>27-AI-4</t>
  </si>
  <si>
    <t>27-AI-5</t>
  </si>
  <si>
    <t>27-AI-6</t>
  </si>
  <si>
    <t>27-AI-7</t>
  </si>
  <si>
    <t>27-AI-8</t>
  </si>
  <si>
    <t>27-AI-9</t>
  </si>
  <si>
    <t>27-AI-10</t>
  </si>
  <si>
    <t>27-AI-11</t>
  </si>
  <si>
    <t>27-AI-12</t>
  </si>
  <si>
    <t>27-AI-13</t>
  </si>
  <si>
    <t>27-AI-14</t>
  </si>
  <si>
    <t>27-AI-15</t>
  </si>
  <si>
    <t>27-AI-16</t>
  </si>
  <si>
    <t>27-AI-17</t>
  </si>
  <si>
    <t>27-AI-18</t>
  </si>
  <si>
    <t>27-AI-19</t>
  </si>
  <si>
    <t>27-AI-20</t>
  </si>
  <si>
    <t>27-AI-21</t>
  </si>
  <si>
    <t>27-AI-22</t>
  </si>
  <si>
    <t>Produzione di Base</t>
  </si>
  <si>
    <t xml:space="preserve">Anno       </t>
  </si>
  <si>
    <t xml:space="preserve">Produzione         </t>
  </si>
  <si>
    <t xml:space="preserve">Anno         </t>
  </si>
  <si>
    <t xml:space="preserve">Produzione            </t>
  </si>
  <si>
    <t xml:space="preserve">Consumo         </t>
  </si>
  <si>
    <t>Colonna1</t>
  </si>
  <si>
    <t>Emissioni dirette     5</t>
  </si>
  <si>
    <t>Emissioni dirette      9</t>
  </si>
  <si>
    <t xml:space="preserve">Anno          </t>
  </si>
  <si>
    <t xml:space="preserve">Consumo        </t>
  </si>
  <si>
    <t xml:space="preserve">Consumo          </t>
  </si>
  <si>
    <t>Produzione e Consumo di Base</t>
  </si>
  <si>
    <t>Incremento sostanziale di capacità</t>
  </si>
  <si>
    <t>Consumo di base con incremento di capacità</t>
  </si>
  <si>
    <t>Produzione di Base con incremento di capacità</t>
  </si>
  <si>
    <t>Ragione/ Denominazione Sociale e Forma Giuridica Impresa</t>
  </si>
  <si>
    <r>
      <t xml:space="preserve">Eventuali forme di finanziamento dell'Unione europea 2020 (Ex art.7 comma 3 del </t>
    </r>
    <r>
      <rPr>
        <b/>
        <i/>
        <sz val="12"/>
        <color theme="0"/>
        <rFont val="Times New Roman"/>
        <family val="1"/>
      </rPr>
      <t>decreto</t>
    </r>
    <r>
      <rPr>
        <b/>
        <sz val="12"/>
        <color theme="0"/>
        <rFont val="Times New Roman"/>
        <family val="1"/>
      </rPr>
      <t>)</t>
    </r>
  </si>
  <si>
    <r>
      <t xml:space="preserve">Aiuti di Stato 2020 (Ex art.7 comma 3 del </t>
    </r>
    <r>
      <rPr>
        <b/>
        <i/>
        <sz val="12"/>
        <color theme="0"/>
        <rFont val="Times New Roman"/>
        <family val="1"/>
      </rPr>
      <t>decreto</t>
    </r>
    <r>
      <rPr>
        <b/>
        <sz val="12"/>
        <color theme="0"/>
        <rFont val="Times New Roman"/>
        <family val="1"/>
      </rPr>
      <t>)</t>
    </r>
  </si>
  <si>
    <r>
      <rPr>
        <b/>
        <i/>
        <sz val="16"/>
        <rFont val="Times New Roman"/>
        <family val="1"/>
      </rPr>
      <t xml:space="preserve">Aiuto 27.a </t>
    </r>
    <r>
      <rPr>
        <b/>
        <sz val="16"/>
        <rFont val="Times New Roman"/>
        <family val="1"/>
      </rPr>
      <t>: Dati necessari al calcolo dell'aiuto per impianti che fabbricano  prodotti oggetto dei Settori e dei Sottosettori indicati nell' Allegato II
della Comunicazione 2012/C  158/04  e nell'allegato III della Comunicazione 2012/C 387/06, a cui si applica la formula indicata al paragrafo 27 lettera a (Formula 27. a) della sezione 3.1  degli orientamenti ETS dopo il 2012.
Riportare la produzione in tonnellate.</t>
    </r>
  </si>
  <si>
    <r>
      <rPr>
        <b/>
        <i/>
        <sz val="16"/>
        <rFont val="Times New Roman"/>
        <family val="1"/>
      </rPr>
      <t>Aiuto 27.b</t>
    </r>
    <r>
      <rPr>
        <b/>
        <sz val="16"/>
        <rFont val="Times New Roman"/>
        <family val="1"/>
      </rPr>
      <t xml:space="preserve">: Dati necessari per il calcolo dell'aiuto per impianti che fabbricano  prodotti oggetto dei Settori e dei Sottosettori indicati nell' Allegato II
della Comunicazione 2012/C  158/04 ai quali non si applicano i parametri di riferimento per l'efficienza energetica elettrica di cui all'allegato III della comunicazione 387/06 (Formula 27. b: applicazione parametro di riferimento generico per l'efficenza energetica "EF").
Riportare il consumo MWh.  </t>
    </r>
  </si>
  <si>
    <r>
      <t xml:space="preserve">Aiuto 27.a Intercambialità:  </t>
    </r>
    <r>
      <rPr>
        <b/>
        <sz val="16"/>
        <rFont val="Times New Roman"/>
        <family val="1"/>
      </rPr>
      <t>Dati necessari al calcolo dell'aiuto per impianti che fabbricano  prodotti di cui al punto 4 dell'art. 6 del "Decreto attuativo del fondo pr la transizione energetica nel settore industriale- compenazione costi indiretti CO2" (Formula 27. a intercambiabilità) ai sensi della Comunicazione 2012/C 387/06
Riportare la produzione in tonnellate.
Riportare il consumo MWh.
Emissioni dirette/indirette in tCO2</t>
    </r>
    <r>
      <rPr>
        <b/>
        <i/>
        <sz val="16"/>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</si>
</sst>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0_ ;\-0\ "/>
    <numFmt numFmtId="166" formatCode="#,##0.00_ ;\-#,##0.00\ "/>
    <numFmt numFmtId="167" formatCode="#,##0.0000"/>
    <numFmt numFmtId="168" formatCode="0.0000"/>
    <numFmt numFmtId="169" formatCode="#,##0.000000"/>
    <numFmt numFmtId="170" formatCode="#,##0.00\ &quot;€&quot;"/>
    <numFmt numFmtId="171" formatCode="0.000"/>
    <numFmt numFmtId="172" formatCode="_-* #,##0.0000000_-;\-* #,##0.0000000_-;_-* &quot;-&quot;??_-;_-@_-"/>
    <numFmt numFmtId="173" formatCode="0.0000000000"/>
  </numFmts>
  <fonts count="30" x14ac:knownFonts="1">
    <font>
      <sz val="11"/>
      <color theme="1"/>
      <name val="Calibri"/>
      <family val="2"/>
      <scheme val="minor"/>
    </font>
    <font>
      <sz val="11"/>
      <color theme="1"/>
      <name val="Calibri"/>
      <family val="2"/>
      <scheme val="minor"/>
    </font>
    <font>
      <sz val="12"/>
      <color theme="1"/>
      <name val="Times New Roman"/>
      <family val="1"/>
    </font>
    <font>
      <b/>
      <sz val="12"/>
      <color theme="0"/>
      <name val="Times New Roman"/>
      <family val="1"/>
    </font>
    <font>
      <sz val="11"/>
      <color theme="1"/>
      <name val="Times New Roman"/>
      <family val="1"/>
    </font>
    <font>
      <sz val="11"/>
      <name val="Times New Roman"/>
      <family val="1"/>
    </font>
    <font>
      <sz val="11"/>
      <color rgb="FF444444"/>
      <name val="Times New Roman"/>
      <family val="1"/>
    </font>
    <font>
      <sz val="9"/>
      <color rgb="FF444444"/>
      <name val="Times New Roman"/>
      <family val="1"/>
    </font>
    <font>
      <sz val="9"/>
      <color theme="1"/>
      <name val="Times New Roman"/>
      <family val="1"/>
    </font>
    <font>
      <b/>
      <sz val="11"/>
      <color theme="0"/>
      <name val="Times New Roman"/>
      <family val="1"/>
    </font>
    <font>
      <b/>
      <sz val="9"/>
      <color theme="1"/>
      <name val="Times New Roman"/>
      <family val="1"/>
    </font>
    <font>
      <b/>
      <sz val="16"/>
      <name val="Times New Roman"/>
      <family val="1"/>
    </font>
    <font>
      <b/>
      <sz val="11"/>
      <color theme="1"/>
      <name val="Times New Roman"/>
      <family val="1"/>
    </font>
    <font>
      <b/>
      <sz val="11"/>
      <name val="Times New Roman"/>
      <family val="1"/>
    </font>
    <font>
      <b/>
      <i/>
      <sz val="16"/>
      <name val="Times New Roman"/>
      <family val="1"/>
    </font>
    <font>
      <sz val="12"/>
      <color theme="0"/>
      <name val="Times New Roman"/>
      <family val="1"/>
    </font>
    <font>
      <b/>
      <sz val="11"/>
      <color rgb="FF444444"/>
      <name val="Times New Roman"/>
      <family val="1"/>
    </font>
    <font>
      <vertAlign val="subscript"/>
      <sz val="11"/>
      <color indexed="63"/>
      <name val="Times New Roman"/>
      <family val="1"/>
    </font>
    <font>
      <sz val="11"/>
      <color indexed="63"/>
      <name val="Times New Roman"/>
      <family val="1"/>
    </font>
    <font>
      <sz val="12"/>
      <color rgb="FF0A0101"/>
      <name val="Times New Roman"/>
      <family val="1"/>
    </font>
    <font>
      <b/>
      <sz val="48"/>
      <color theme="1"/>
      <name val="Times New Roman"/>
      <family val="1"/>
    </font>
    <font>
      <sz val="11"/>
      <name val="Times New Roman"/>
      <family val="1"/>
    </font>
    <font>
      <b/>
      <sz val="11"/>
      <color theme="1"/>
      <name val="Times New Roman"/>
      <family val="1"/>
    </font>
    <font>
      <sz val="11"/>
      <color theme="1"/>
      <name val="Times New Roman"/>
      <family val="1"/>
    </font>
    <font>
      <b/>
      <sz val="11"/>
      <color rgb="FF002060"/>
      <name val="Calibri"/>
      <family val="2"/>
      <scheme val="minor"/>
    </font>
    <font>
      <b/>
      <sz val="12"/>
      <color theme="0"/>
      <name val="Times New Roman"/>
      <family val="1"/>
    </font>
    <font>
      <u/>
      <sz val="11"/>
      <color theme="1"/>
      <name val="Times New Roman"/>
      <family val="1"/>
    </font>
    <font>
      <sz val="11"/>
      <color theme="1"/>
      <name val="Times New Roman"/>
    </font>
    <font>
      <b/>
      <i/>
      <sz val="11"/>
      <color theme="0"/>
      <name val="Times New Roman"/>
    </font>
    <font>
      <b/>
      <i/>
      <sz val="12"/>
      <color theme="0"/>
      <name val="Times New Roman"/>
      <family val="1"/>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theme="4"/>
      </patternFill>
    </fill>
    <fill>
      <patternFill patternType="solid">
        <fgColor rgb="FF002060"/>
        <bgColor theme="4"/>
      </patternFill>
    </fill>
    <fill>
      <patternFill patternType="solid">
        <fgColor theme="0" tint="-0.34998626667073579"/>
        <bgColor indexed="64"/>
      </patternFill>
    </fill>
    <fill>
      <patternFill patternType="solid">
        <fgColor rgb="FF002060"/>
        <bgColor indexed="64"/>
      </patternFill>
    </fill>
    <fill>
      <patternFill patternType="solid">
        <fgColor theme="0"/>
        <bgColor theme="4"/>
      </patternFill>
    </fill>
    <fill>
      <patternFill patternType="solid">
        <fgColor theme="0" tint="-0.499984740745262"/>
        <bgColor indexed="64"/>
      </patternFill>
    </fill>
    <fill>
      <patternFill patternType="solid">
        <fgColor theme="0" tint="-0.249977111117893"/>
        <bgColor indexed="64"/>
      </patternFill>
    </fill>
  </fills>
  <borders count="6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rgb="FF000000"/>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top/>
      <bottom style="thin">
        <color theme="1"/>
      </bottom>
      <diagonal/>
    </border>
    <border>
      <left style="medium">
        <color rgb="FF000000"/>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ck">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right style="thin">
        <color theme="1"/>
      </right>
      <top style="thick">
        <color indexed="64"/>
      </top>
      <bottom style="thin">
        <color indexed="64"/>
      </bottom>
      <diagonal/>
    </border>
    <border>
      <left style="thin">
        <color theme="0"/>
      </left>
      <right style="thin">
        <color theme="0"/>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theme="1"/>
      </left>
      <right style="thick">
        <color indexed="64"/>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right/>
      <top style="mediumDashed">
        <color indexed="64"/>
      </top>
      <bottom/>
      <diagonal/>
    </border>
    <border>
      <left style="thin">
        <color theme="0"/>
      </left>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theme="4" tint="0.39997558519241921"/>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70">
    <xf numFmtId="0" fontId="0" fillId="0" borderId="0" xfId="0"/>
    <xf numFmtId="0" fontId="4" fillId="2" borderId="5" xfId="0" applyFont="1" applyFill="1" applyBorder="1"/>
    <xf numFmtId="4" fontId="3" fillId="5" borderId="6" xfId="0" applyNumberFormat="1" applyFont="1" applyFill="1" applyBorder="1" applyAlignment="1" applyProtection="1">
      <alignment horizontal="center" vertical="center" wrapText="1"/>
      <protection hidden="1"/>
    </xf>
    <xf numFmtId="4" fontId="3" fillId="5" borderId="2" xfId="0" applyNumberFormat="1" applyFont="1" applyFill="1" applyBorder="1" applyAlignment="1" applyProtection="1">
      <alignment horizontal="center" vertical="center" wrapText="1"/>
      <protection hidden="1"/>
    </xf>
    <xf numFmtId="0" fontId="3" fillId="5"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164" fontId="4" fillId="2" borderId="0" xfId="1" applyNumberFormat="1" applyFont="1" applyFill="1" applyBorder="1"/>
    <xf numFmtId="0" fontId="4" fillId="2" borderId="0" xfId="0" applyFont="1" applyFill="1"/>
    <xf numFmtId="0" fontId="8" fillId="2" borderId="0" xfId="0" applyFont="1" applyFill="1"/>
    <xf numFmtId="0" fontId="9" fillId="5" borderId="13" xfId="0" applyFont="1" applyFill="1" applyBorder="1" applyAlignment="1">
      <alignment horizontal="center" vertical="center" wrapText="1"/>
    </xf>
    <xf numFmtId="4" fontId="10" fillId="3" borderId="5" xfId="1" applyNumberFormat="1" applyFont="1" applyFill="1" applyBorder="1" applyAlignment="1">
      <alignment vertical="center"/>
    </xf>
    <xf numFmtId="0" fontId="4" fillId="2" borderId="0" xfId="0" applyFont="1" applyFill="1" applyAlignment="1">
      <alignment vertical="center"/>
    </xf>
    <xf numFmtId="167" fontId="4" fillId="9" borderId="9" xfId="0" applyNumberFormat="1" applyFont="1" applyFill="1" applyBorder="1" applyAlignment="1" applyProtection="1">
      <alignment horizontal="center" vertical="center"/>
      <protection hidden="1"/>
    </xf>
    <xf numFmtId="4" fontId="4" fillId="9" borderId="9" xfId="0" applyNumberFormat="1" applyFont="1" applyFill="1" applyBorder="1" applyAlignment="1" applyProtection="1">
      <alignment horizontal="center" vertical="center"/>
      <protection hidden="1"/>
    </xf>
    <xf numFmtId="0" fontId="4" fillId="2" borderId="0" xfId="0" applyFont="1" applyFill="1" applyAlignment="1">
      <alignment horizontal="center" vertical="center"/>
    </xf>
    <xf numFmtId="4" fontId="4" fillId="2" borderId="0" xfId="0" applyNumberFormat="1" applyFont="1" applyFill="1" applyAlignment="1">
      <alignment horizontal="center" vertical="center"/>
    </xf>
    <xf numFmtId="170" fontId="11" fillId="2" borderId="5" xfId="0" applyNumberFormat="1" applyFont="1" applyFill="1" applyBorder="1" applyAlignment="1" applyProtection="1">
      <alignment horizontal="center" vertical="center"/>
      <protection hidden="1"/>
    </xf>
    <xf numFmtId="4" fontId="4" fillId="2" borderId="0" xfId="0" applyNumberFormat="1" applyFont="1" applyFill="1" applyAlignment="1" applyProtection="1">
      <alignment horizontal="center" vertical="center"/>
      <protection hidden="1"/>
    </xf>
    <xf numFmtId="0" fontId="3" fillId="5" borderId="5" xfId="0" applyFont="1" applyFill="1" applyBorder="1" applyAlignment="1" applyProtection="1">
      <alignment horizontal="center" vertical="center"/>
    </xf>
    <xf numFmtId="0" fontId="3" fillId="5" borderId="5"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wrapText="1"/>
    </xf>
    <xf numFmtId="0" fontId="3" fillId="5" borderId="24"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wrapText="1"/>
      <protection hidden="1"/>
    </xf>
    <xf numFmtId="4" fontId="5" fillId="2" borderId="5" xfId="0" applyNumberFormat="1" applyFont="1" applyFill="1" applyBorder="1" applyAlignment="1" applyProtection="1">
      <alignment horizontal="center" vertical="center"/>
      <protection locked="0"/>
    </xf>
    <xf numFmtId="4" fontId="4" fillId="9" borderId="9" xfId="0" applyNumberFormat="1" applyFont="1" applyFill="1" applyBorder="1" applyAlignment="1" applyProtection="1">
      <alignment horizontal="center" vertical="center" wrapText="1"/>
      <protection hidden="1"/>
    </xf>
    <xf numFmtId="4" fontId="12" fillId="9" borderId="9" xfId="0" applyNumberFormat="1" applyFont="1" applyFill="1" applyBorder="1" applyAlignment="1" applyProtection="1">
      <alignment horizontal="center" vertical="center"/>
      <protection hidden="1"/>
    </xf>
    <xf numFmtId="165" fontId="4" fillId="2" borderId="24" xfId="1" applyNumberFormat="1" applyFont="1" applyFill="1" applyBorder="1" applyAlignment="1" applyProtection="1">
      <alignment horizontal="center" vertical="center"/>
      <protection locked="0"/>
    </xf>
    <xf numFmtId="169" fontId="5" fillId="2" borderId="5" xfId="0" applyNumberFormat="1" applyFont="1" applyFill="1" applyBorder="1" applyAlignment="1" applyProtection="1">
      <alignment horizontal="center" vertical="center"/>
      <protection locked="0"/>
    </xf>
    <xf numFmtId="4" fontId="5" fillId="2" borderId="2" xfId="0" applyNumberFormat="1" applyFont="1" applyFill="1" applyBorder="1" applyAlignment="1" applyProtection="1">
      <alignment horizontal="center" vertical="center"/>
      <protection locked="0"/>
    </xf>
    <xf numFmtId="4" fontId="5" fillId="2" borderId="23" xfId="0" applyNumberFormat="1" applyFont="1" applyFill="1" applyBorder="1" applyAlignment="1" applyProtection="1">
      <alignment horizontal="center" vertical="center"/>
      <protection locked="0"/>
    </xf>
    <xf numFmtId="164" fontId="4" fillId="2" borderId="5" xfId="1" applyNumberFormat="1" applyFont="1" applyFill="1" applyBorder="1" applyAlignment="1" applyProtection="1">
      <alignment horizontal="center" vertical="center"/>
      <protection locked="0"/>
    </xf>
    <xf numFmtId="165" fontId="4" fillId="2" borderId="28" xfId="1" applyNumberFormat="1" applyFont="1" applyFill="1" applyBorder="1" applyAlignment="1" applyProtection="1">
      <alignment horizontal="center" vertical="center"/>
      <protection locked="0"/>
    </xf>
    <xf numFmtId="169" fontId="5" fillId="2" borderId="21" xfId="0" applyNumberFormat="1" applyFont="1" applyFill="1" applyBorder="1" applyAlignment="1" applyProtection="1">
      <alignment horizontal="center" vertical="center"/>
      <protection locked="0"/>
    </xf>
    <xf numFmtId="4" fontId="5" fillId="2" borderId="17" xfId="0" applyNumberFormat="1" applyFont="1" applyFill="1" applyBorder="1" applyAlignment="1" applyProtection="1">
      <alignment horizontal="center" vertical="center"/>
      <protection locked="0"/>
    </xf>
    <xf numFmtId="4" fontId="5" fillId="2" borderId="30" xfId="0" applyNumberFormat="1"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xf>
    <xf numFmtId="0" fontId="5" fillId="2" borderId="0" xfId="0" applyFont="1" applyFill="1"/>
    <xf numFmtId="4" fontId="4" fillId="2" borderId="0" xfId="0" applyNumberFormat="1" applyFont="1" applyFill="1" applyProtection="1">
      <protection hidden="1"/>
    </xf>
    <xf numFmtId="4" fontId="4" fillId="2" borderId="0" xfId="0" applyNumberFormat="1" applyFont="1" applyFill="1"/>
    <xf numFmtId="0" fontId="4" fillId="2" borderId="0" xfId="0" applyFont="1" applyFill="1" applyBorder="1"/>
    <xf numFmtId="4" fontId="2" fillId="2" borderId="0" xfId="0" applyNumberFormat="1" applyFont="1" applyFill="1" applyProtection="1">
      <protection hidden="1"/>
    </xf>
    <xf numFmtId="4" fontId="2" fillId="2" borderId="0" xfId="0" applyNumberFormat="1" applyFont="1" applyFill="1"/>
    <xf numFmtId="4" fontId="3" fillId="5" borderId="5" xfId="0" applyNumberFormat="1" applyFont="1" applyFill="1" applyBorder="1" applyAlignment="1" applyProtection="1">
      <alignment horizontal="center" vertical="center" wrapText="1"/>
      <protection hidden="1"/>
    </xf>
    <xf numFmtId="0" fontId="9" fillId="9" borderId="5" xfId="0" applyFont="1" applyFill="1" applyBorder="1" applyAlignment="1">
      <alignment horizontal="center" vertical="center"/>
    </xf>
    <xf numFmtId="0" fontId="13" fillId="2" borderId="5" xfId="0" applyFont="1" applyFill="1" applyBorder="1" applyAlignment="1">
      <alignment horizontal="right" vertical="center"/>
    </xf>
    <xf numFmtId="0" fontId="15" fillId="7" borderId="5" xfId="0" applyFont="1" applyFill="1" applyBorder="1" applyAlignment="1" applyProtection="1">
      <alignment horizontal="center" vertical="center" wrapText="1"/>
      <protection hidden="1"/>
    </xf>
    <xf numFmtId="2" fontId="15" fillId="7" borderId="5" xfId="0" applyNumberFormat="1" applyFont="1" applyFill="1" applyBorder="1" applyAlignment="1" applyProtection="1">
      <alignment horizontal="center" vertical="center" wrapText="1"/>
      <protection hidden="1"/>
    </xf>
    <xf numFmtId="4" fontId="4" fillId="2" borderId="5" xfId="1" applyNumberFormat="1" applyFont="1" applyFill="1" applyBorder="1" applyAlignment="1" applyProtection="1">
      <alignment horizontal="center" vertical="center"/>
      <protection locked="0"/>
    </xf>
    <xf numFmtId="4" fontId="4" fillId="2" borderId="23" xfId="1" applyNumberFormat="1"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wrapText="1"/>
      <protection locked="0"/>
    </xf>
    <xf numFmtId="0" fontId="4" fillId="2" borderId="0" xfId="0" applyFont="1" applyFill="1" applyAlignment="1">
      <alignment horizontal="center"/>
    </xf>
    <xf numFmtId="0" fontId="5" fillId="6" borderId="5" xfId="0" applyFont="1" applyFill="1" applyBorder="1" applyAlignment="1" applyProtection="1">
      <alignment horizontal="center" vertical="center" wrapText="1"/>
      <protection hidden="1"/>
    </xf>
    <xf numFmtId="4" fontId="4" fillId="6" borderId="5" xfId="1" applyNumberFormat="1" applyFont="1" applyFill="1" applyBorder="1" applyAlignment="1" applyProtection="1">
      <alignment horizontal="center" vertical="center"/>
      <protection hidden="1"/>
    </xf>
    <xf numFmtId="4" fontId="12" fillId="6" borderId="5" xfId="1" applyNumberFormat="1" applyFont="1" applyFill="1" applyBorder="1" applyAlignment="1" applyProtection="1">
      <alignment horizontal="center" vertical="center"/>
      <protection hidden="1"/>
    </xf>
    <xf numFmtId="4" fontId="12" fillId="6" borderId="2" xfId="1" applyNumberFormat="1" applyFont="1" applyFill="1" applyBorder="1" applyAlignment="1" applyProtection="1">
      <alignment horizontal="center" vertical="center"/>
      <protection hidden="1"/>
    </xf>
    <xf numFmtId="165" fontId="4" fillId="2" borderId="35" xfId="1" applyNumberFormat="1" applyFont="1" applyFill="1" applyBorder="1" applyAlignment="1" applyProtection="1">
      <alignment horizontal="center" vertical="center"/>
      <protection locked="0"/>
    </xf>
    <xf numFmtId="164" fontId="4" fillId="2" borderId="0" xfId="0" applyNumberFormat="1" applyFont="1" applyFill="1" applyAlignment="1">
      <alignment horizontal="center" vertical="center"/>
    </xf>
    <xf numFmtId="0" fontId="9" fillId="5" borderId="5" xfId="0" applyFont="1" applyFill="1" applyBorder="1" applyAlignment="1">
      <alignment horizontal="center"/>
    </xf>
    <xf numFmtId="0" fontId="9" fillId="5" borderId="12"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3" fillId="4" borderId="5" xfId="0" applyFont="1" applyFill="1" applyBorder="1" applyAlignment="1">
      <alignment horizontal="left" vertical="center"/>
    </xf>
    <xf numFmtId="0" fontId="3" fillId="4" borderId="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4" fillId="2" borderId="15" xfId="0" applyFont="1" applyFill="1" applyBorder="1"/>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34" xfId="0" applyFont="1" applyFill="1" applyBorder="1" applyAlignment="1">
      <alignment horizontal="center" vertical="center"/>
    </xf>
    <xf numFmtId="0" fontId="19" fillId="2" borderId="0" xfId="0" applyFont="1" applyFill="1"/>
    <xf numFmtId="0" fontId="20" fillId="2" borderId="10" xfId="0" applyFont="1" applyFill="1" applyBorder="1" applyAlignment="1">
      <alignment horizontal="center" vertical="center"/>
    </xf>
    <xf numFmtId="0" fontId="20" fillId="2" borderId="0" xfId="0" applyFont="1" applyFill="1" applyBorder="1" applyAlignment="1">
      <alignment horizontal="center" vertical="center"/>
    </xf>
    <xf numFmtId="0" fontId="15" fillId="7" borderId="5" xfId="0" applyFont="1" applyFill="1" applyBorder="1" applyAlignment="1">
      <alignment horizontal="center" vertical="center" wrapText="1"/>
    </xf>
    <xf numFmtId="2" fontId="4" fillId="2" borderId="0" xfId="0" applyNumberFormat="1" applyFont="1" applyFill="1"/>
    <xf numFmtId="0" fontId="12" fillId="2" borderId="0" xfId="0" applyFont="1" applyFill="1"/>
    <xf numFmtId="0" fontId="14" fillId="2" borderId="0" xfId="0" applyFont="1" applyFill="1" applyBorder="1" applyAlignment="1">
      <alignment horizontal="left" vertical="center" wrapText="1"/>
    </xf>
    <xf numFmtId="0" fontId="12" fillId="2" borderId="0" xfId="0" applyFont="1" applyFill="1" applyAlignment="1">
      <alignment wrapText="1"/>
    </xf>
    <xf numFmtId="0" fontId="3" fillId="7" borderId="11" xfId="0" applyFont="1" applyFill="1" applyBorder="1" applyAlignment="1">
      <alignment horizontal="center" vertical="center" wrapText="1"/>
    </xf>
    <xf numFmtId="0" fontId="3" fillId="5" borderId="2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wrapText="1"/>
      <protection locked="0"/>
    </xf>
    <xf numFmtId="165" fontId="4" fillId="2" borderId="31" xfId="1" applyNumberFormat="1" applyFont="1" applyFill="1" applyBorder="1" applyAlignment="1" applyProtection="1">
      <alignment horizontal="center" vertical="center"/>
      <protection locked="0"/>
    </xf>
    <xf numFmtId="4" fontId="4" fillId="2" borderId="11" xfId="1" applyNumberFormat="1" applyFont="1" applyFill="1" applyBorder="1" applyAlignment="1" applyProtection="1">
      <alignment horizontal="center" vertical="center"/>
      <protection locked="0"/>
    </xf>
    <xf numFmtId="165" fontId="4" fillId="2" borderId="32" xfId="1"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2" fontId="4" fillId="2" borderId="0" xfId="0" applyNumberFormat="1" applyFont="1" applyFill="1" applyAlignment="1">
      <alignment horizontal="center" vertical="center"/>
    </xf>
    <xf numFmtId="0" fontId="4" fillId="2" borderId="22" xfId="0" applyFont="1" applyFill="1" applyBorder="1" applyAlignment="1">
      <alignment horizontal="center" vertical="center"/>
    </xf>
    <xf numFmtId="1" fontId="4" fillId="2" borderId="22" xfId="0" applyNumberFormat="1" applyFont="1" applyFill="1" applyBorder="1" applyAlignment="1">
      <alignment horizontal="center" vertical="center"/>
    </xf>
    <xf numFmtId="4" fontId="4" fillId="2" borderId="22" xfId="0" applyNumberFormat="1" applyFont="1" applyFill="1" applyBorder="1" applyAlignment="1">
      <alignment horizontal="center" vertical="center"/>
    </xf>
    <xf numFmtId="0" fontId="9" fillId="5" borderId="5" xfId="0" applyFont="1" applyFill="1" applyBorder="1" applyAlignment="1">
      <alignment horizontal="center" vertical="center"/>
    </xf>
    <xf numFmtId="0" fontId="16" fillId="2" borderId="1"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6" fillId="2" borderId="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5" xfId="0" applyFont="1" applyFill="1" applyBorder="1" applyAlignment="1" applyProtection="1">
      <alignment horizontal="center" vertical="center" wrapText="1"/>
    </xf>
    <xf numFmtId="0" fontId="6" fillId="2" borderId="5" xfId="0" applyFont="1" applyFill="1" applyBorder="1" applyAlignment="1" applyProtection="1">
      <alignment horizontal="left" vertical="center" wrapText="1"/>
    </xf>
    <xf numFmtId="0" fontId="6" fillId="2" borderId="5" xfId="0" applyFont="1" applyFill="1" applyBorder="1" applyAlignment="1" applyProtection="1">
      <alignment horizontal="center" vertical="center" wrapText="1"/>
      <protection hidden="1"/>
    </xf>
    <xf numFmtId="0" fontId="21" fillId="2" borderId="5"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wrapText="1"/>
      <protection locked="0"/>
    </xf>
    <xf numFmtId="165" fontId="23" fillId="2" borderId="24" xfId="1" applyNumberFormat="1" applyFont="1" applyFill="1" applyBorder="1" applyAlignment="1" applyProtection="1">
      <alignment horizontal="center" vertical="center"/>
      <protection locked="0"/>
    </xf>
    <xf numFmtId="4" fontId="23" fillId="2" borderId="5" xfId="1" applyNumberFormat="1" applyFont="1" applyFill="1" applyBorder="1" applyAlignment="1" applyProtection="1">
      <alignment horizontal="center" vertical="center"/>
      <protection locked="0"/>
    </xf>
    <xf numFmtId="0" fontId="21" fillId="2" borderId="5" xfId="0" applyNumberFormat="1" applyFont="1" applyFill="1" applyBorder="1" applyAlignment="1" applyProtection="1">
      <alignment horizontal="center" vertical="center"/>
      <protection locked="0"/>
    </xf>
    <xf numFmtId="4" fontId="21" fillId="2" borderId="5" xfId="0" applyNumberFormat="1" applyFont="1" applyFill="1" applyBorder="1" applyAlignment="1" applyProtection="1">
      <alignment horizontal="center" vertical="center"/>
      <protection locked="0"/>
    </xf>
    <xf numFmtId="169" fontId="21" fillId="2" borderId="5" xfId="0" applyNumberFormat="1" applyFont="1" applyFill="1" applyBorder="1" applyAlignment="1" applyProtection="1">
      <alignment horizontal="center" vertical="center"/>
      <protection locked="0"/>
    </xf>
    <xf numFmtId="165" fontId="21" fillId="2" borderId="24" xfId="1" applyNumberFormat="1" applyFont="1" applyFill="1" applyBorder="1" applyAlignment="1" applyProtection="1">
      <alignment horizontal="center" vertical="center"/>
      <protection locked="0"/>
    </xf>
    <xf numFmtId="0" fontId="4" fillId="2" borderId="39" xfId="0" applyFont="1" applyFill="1" applyBorder="1" applyAlignment="1">
      <alignment horizontal="center" vertical="center"/>
    </xf>
    <xf numFmtId="0" fontId="4" fillId="6" borderId="5" xfId="0" applyFont="1" applyFill="1" applyBorder="1" applyAlignment="1" applyProtection="1">
      <alignment horizontal="center" vertical="center" wrapText="1"/>
      <protection hidden="1"/>
    </xf>
    <xf numFmtId="168" fontId="4" fillId="6" borderId="5" xfId="0" applyNumberFormat="1" applyFont="1" applyFill="1" applyBorder="1" applyAlignment="1" applyProtection="1">
      <alignment horizontal="center" vertical="center"/>
      <protection hidden="1"/>
    </xf>
    <xf numFmtId="2" fontId="4" fillId="6" borderId="5" xfId="1" applyNumberFormat="1" applyFont="1" applyFill="1" applyBorder="1" applyAlignment="1" applyProtection="1">
      <alignment horizontal="center" vertical="center"/>
      <protection hidden="1"/>
    </xf>
    <xf numFmtId="4" fontId="4"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center" vertical="center"/>
    </xf>
    <xf numFmtId="0" fontId="9" fillId="5" borderId="5" xfId="0" applyFont="1" applyFill="1" applyBorder="1" applyAlignment="1" applyProtection="1">
      <alignment horizontal="center" vertical="center" wrapText="1"/>
    </xf>
    <xf numFmtId="49" fontId="16" fillId="2" borderId="5"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2" borderId="5" xfId="0" applyNumberFormat="1"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3" fillId="5" borderId="40" xfId="0" applyFont="1" applyFill="1" applyBorder="1" applyAlignment="1">
      <alignment horizontal="center" vertical="center"/>
    </xf>
    <xf numFmtId="0" fontId="23" fillId="2" borderId="5" xfId="0" applyNumberFormat="1" applyFont="1" applyFill="1" applyBorder="1" applyAlignment="1" applyProtection="1">
      <alignment horizontal="center" vertical="center" wrapText="1"/>
      <protection locked="0"/>
    </xf>
    <xf numFmtId="4" fontId="4" fillId="2" borderId="3" xfId="1" applyNumberFormat="1" applyFont="1" applyFill="1" applyBorder="1" applyAlignment="1" applyProtection="1">
      <alignment horizontal="center" vertical="center"/>
      <protection locked="0"/>
    </xf>
    <xf numFmtId="0" fontId="4" fillId="2" borderId="0" xfId="0" applyFont="1" applyFill="1" applyBorder="1" applyAlignment="1">
      <alignment horizontal="center" vertical="center"/>
    </xf>
    <xf numFmtId="4" fontId="4" fillId="2" borderId="41" xfId="1" applyNumberFormat="1" applyFont="1" applyFill="1" applyBorder="1" applyAlignment="1" applyProtection="1">
      <alignment horizontal="center" vertical="center"/>
      <protection locked="0"/>
    </xf>
    <xf numFmtId="4" fontId="5" fillId="2" borderId="42" xfId="0" applyNumberFormat="1" applyFont="1" applyFill="1" applyBorder="1" applyAlignment="1" applyProtection="1">
      <alignment horizontal="center" vertical="center"/>
      <protection locked="0"/>
    </xf>
    <xf numFmtId="4" fontId="3" fillId="5" borderId="43" xfId="0" applyNumberFormat="1" applyFont="1" applyFill="1" applyBorder="1" applyAlignment="1" applyProtection="1">
      <alignment horizontal="center" vertical="center" wrapText="1"/>
      <protection hidden="1"/>
    </xf>
    <xf numFmtId="4" fontId="4" fillId="2" borderId="44" xfId="1" applyNumberFormat="1" applyFont="1" applyFill="1" applyBorder="1" applyAlignment="1" applyProtection="1">
      <alignment horizontal="center" vertical="center"/>
      <protection locked="0"/>
    </xf>
    <xf numFmtId="4" fontId="4" fillId="2" borderId="45" xfId="1" applyNumberFormat="1" applyFont="1" applyFill="1" applyBorder="1" applyAlignment="1" applyProtection="1">
      <alignment horizontal="center" vertical="center"/>
      <protection locked="0"/>
    </xf>
    <xf numFmtId="4" fontId="4" fillId="2" borderId="0" xfId="0" applyNumberFormat="1" applyFont="1" applyFill="1" applyBorder="1" applyAlignment="1">
      <alignment horizontal="center" vertical="center"/>
    </xf>
    <xf numFmtId="0" fontId="5" fillId="2" borderId="5" xfId="0" applyNumberFormat="1" applyFont="1" applyFill="1" applyBorder="1" applyAlignment="1" applyProtection="1">
      <alignment horizontal="center" vertical="center"/>
      <protection locked="0"/>
    </xf>
    <xf numFmtId="0" fontId="9" fillId="5" borderId="5"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25" fillId="5" borderId="7" xfId="0" applyFont="1" applyFill="1" applyBorder="1" applyAlignment="1">
      <alignment horizontal="center" vertical="center" wrapText="1"/>
    </xf>
    <xf numFmtId="4" fontId="25" fillId="5" borderId="5" xfId="0" applyNumberFormat="1" applyFont="1" applyFill="1" applyBorder="1" applyAlignment="1" applyProtection="1">
      <alignment horizontal="center" vertical="center" wrapText="1"/>
      <protection hidden="1"/>
    </xf>
    <xf numFmtId="4" fontId="25" fillId="5" borderId="2" xfId="0" applyNumberFormat="1" applyFont="1" applyFill="1" applyBorder="1" applyAlignment="1" applyProtection="1">
      <alignment horizontal="center" vertical="center" wrapText="1"/>
      <protection hidden="1"/>
    </xf>
    <xf numFmtId="0" fontId="9" fillId="5" borderId="5" xfId="0" applyFont="1" applyFill="1" applyBorder="1" applyAlignment="1">
      <alignment horizontal="center" vertical="center" wrapText="1"/>
    </xf>
    <xf numFmtId="2" fontId="4" fillId="2" borderId="5" xfId="0" applyNumberFormat="1" applyFont="1" applyFill="1" applyBorder="1" applyAlignment="1" applyProtection="1">
      <alignment horizontal="center" vertical="center"/>
      <protection locked="0"/>
    </xf>
    <xf numFmtId="43" fontId="4" fillId="6" borderId="5" xfId="1" applyNumberFormat="1" applyFont="1" applyFill="1" applyBorder="1" applyAlignment="1" applyProtection="1">
      <alignment horizontal="center" vertical="center"/>
      <protection hidden="1"/>
    </xf>
    <xf numFmtId="43" fontId="4" fillId="2" borderId="5" xfId="1" applyNumberFormat="1" applyFont="1" applyFill="1" applyBorder="1" applyAlignment="1" applyProtection="1">
      <alignment horizontal="center" vertical="center"/>
      <protection locked="0"/>
    </xf>
    <xf numFmtId="0" fontId="9" fillId="5" borderId="0" xfId="0" applyFont="1" applyFill="1" applyBorder="1" applyAlignment="1">
      <alignment horizontal="center" vertical="center" wrapText="1"/>
    </xf>
    <xf numFmtId="0" fontId="9" fillId="5" borderId="0" xfId="0" applyFont="1" applyFill="1" applyBorder="1" applyAlignment="1">
      <alignment horizontal="center" vertical="center" wrapText="1"/>
    </xf>
    <xf numFmtId="168" fontId="4" fillId="6" borderId="5" xfId="0" applyNumberFormat="1" applyFont="1" applyFill="1" applyBorder="1" applyAlignment="1" applyProtection="1">
      <alignment horizontal="center" vertical="center" wrapText="1"/>
      <protection hidden="1"/>
    </xf>
    <xf numFmtId="171" fontId="5" fillId="6" borderId="5" xfId="0" applyNumberFormat="1" applyFont="1" applyFill="1" applyBorder="1" applyAlignment="1" applyProtection="1">
      <alignment horizontal="center" vertical="center" wrapText="1"/>
      <protection hidden="1"/>
    </xf>
    <xf numFmtId="4" fontId="12" fillId="2" borderId="9" xfId="0" applyNumberFormat="1" applyFont="1" applyFill="1" applyBorder="1" applyAlignment="1" applyProtection="1">
      <alignment horizontal="center" vertical="center"/>
      <protection locked="0" hidden="1"/>
    </xf>
    <xf numFmtId="4" fontId="22" fillId="2" borderId="9" xfId="0" applyNumberFormat="1" applyFont="1" applyFill="1" applyBorder="1" applyAlignment="1" applyProtection="1">
      <alignment horizontal="center" vertical="center" wrapText="1"/>
      <protection locked="0" hidden="1"/>
    </xf>
    <xf numFmtId="172" fontId="4" fillId="6" borderId="5" xfId="1" applyNumberFormat="1" applyFont="1" applyFill="1" applyBorder="1" applyAlignment="1" applyProtection="1">
      <alignment horizontal="center" vertical="center"/>
      <protection hidden="1"/>
    </xf>
    <xf numFmtId="173" fontId="4" fillId="6" borderId="5" xfId="1" applyNumberFormat="1" applyFont="1" applyFill="1" applyBorder="1" applyAlignment="1" applyProtection="1">
      <alignment horizontal="center" vertical="center"/>
      <protection hidden="1"/>
    </xf>
    <xf numFmtId="170" fontId="0" fillId="2" borderId="5" xfId="0" applyNumberFormat="1" applyFont="1" applyFill="1" applyBorder="1" applyAlignment="1" applyProtection="1">
      <alignment horizontal="center" vertical="center"/>
      <protection hidden="1"/>
    </xf>
    <xf numFmtId="0" fontId="13" fillId="2" borderId="5" xfId="0" applyFont="1" applyFill="1" applyBorder="1" applyAlignment="1" applyProtection="1">
      <alignment horizontal="center" vertical="center"/>
      <protection locked="0"/>
    </xf>
    <xf numFmtId="49" fontId="12" fillId="2" borderId="5" xfId="0" applyNumberFormat="1" applyFont="1" applyFill="1" applyBorder="1" applyAlignment="1" applyProtection="1">
      <alignment horizontal="center"/>
      <protection locked="0"/>
    </xf>
    <xf numFmtId="0" fontId="12" fillId="2" borderId="5" xfId="0" applyFont="1" applyFill="1" applyBorder="1" applyAlignment="1" applyProtection="1">
      <alignment horizontal="center"/>
      <protection locked="0"/>
    </xf>
    <xf numFmtId="170" fontId="12" fillId="10" borderId="9" xfId="0" applyNumberFormat="1" applyFont="1" applyFill="1" applyBorder="1" applyAlignment="1" applyProtection="1">
      <alignment horizontal="center"/>
      <protection locked="0"/>
    </xf>
    <xf numFmtId="49" fontId="4" fillId="2" borderId="5" xfId="0" applyNumberFormat="1" applyFont="1" applyFill="1" applyBorder="1" applyAlignment="1" applyProtection="1">
      <alignment horizontal="center" vertical="center"/>
      <protection locked="0"/>
    </xf>
    <xf numFmtId="0" fontId="26" fillId="2" borderId="0" xfId="0" applyFont="1" applyFill="1"/>
    <xf numFmtId="0" fontId="26" fillId="2" borderId="0" xfId="0" applyFont="1" applyFill="1" applyAlignment="1">
      <alignment horizontal="center" vertical="center"/>
    </xf>
    <xf numFmtId="4" fontId="26" fillId="2" borderId="0" xfId="0" applyNumberFormat="1" applyFont="1" applyFill="1" applyAlignment="1">
      <alignment horizontal="center" vertical="center"/>
    </xf>
    <xf numFmtId="4" fontId="3" fillId="5" borderId="23" xfId="0" applyNumberFormat="1" applyFont="1" applyFill="1" applyBorder="1" applyAlignment="1" applyProtection="1">
      <alignment horizontal="center" vertical="center" wrapText="1"/>
      <protection hidden="1"/>
    </xf>
    <xf numFmtId="165" fontId="4" fillId="2" borderId="50" xfId="1" applyNumberFormat="1" applyFont="1" applyFill="1" applyBorder="1" applyAlignment="1" applyProtection="1">
      <alignment horizontal="center" vertical="center"/>
      <protection locked="0"/>
    </xf>
    <xf numFmtId="165" fontId="4" fillId="2" borderId="5" xfId="1" applyNumberFormat="1" applyFont="1" applyFill="1" applyBorder="1" applyAlignment="1" applyProtection="1">
      <alignment horizontal="center" vertical="center"/>
      <protection locked="0"/>
    </xf>
    <xf numFmtId="169" fontId="4" fillId="2" borderId="5" xfId="1" applyNumberFormat="1" applyFont="1" applyFill="1" applyBorder="1" applyAlignment="1" applyProtection="1">
      <alignment horizontal="center" vertical="center"/>
      <protection locked="0"/>
    </xf>
    <xf numFmtId="166" fontId="4" fillId="2" borderId="5" xfId="1" applyNumberFormat="1" applyFont="1" applyFill="1" applyBorder="1" applyAlignment="1" applyProtection="1">
      <alignment horizontal="center" vertical="center"/>
      <protection locked="0"/>
    </xf>
    <xf numFmtId="169" fontId="23" fillId="2" borderId="5" xfId="1" applyNumberFormat="1" applyFont="1" applyFill="1" applyBorder="1" applyAlignment="1" applyProtection="1">
      <alignment horizontal="center" vertical="center"/>
      <protection locked="0"/>
    </xf>
    <xf numFmtId="165" fontId="23" fillId="2" borderId="5" xfId="1" applyNumberFormat="1" applyFont="1" applyFill="1" applyBorder="1" applyAlignment="1" applyProtection="1">
      <alignment horizontal="center" vertical="center"/>
      <protection locked="0"/>
    </xf>
    <xf numFmtId="166" fontId="23" fillId="2" borderId="5" xfId="1" applyNumberFormat="1" applyFont="1" applyFill="1" applyBorder="1" applyAlignment="1" applyProtection="1">
      <alignment horizontal="center" vertical="center"/>
      <protection locked="0"/>
    </xf>
    <xf numFmtId="169" fontId="4" fillId="2" borderId="21" xfId="1" applyNumberFormat="1" applyFont="1" applyFill="1" applyBorder="1" applyAlignment="1" applyProtection="1">
      <alignment horizontal="center" vertical="center"/>
      <protection locked="0"/>
    </xf>
    <xf numFmtId="165" fontId="4" fillId="2" borderId="21" xfId="1" applyNumberFormat="1" applyFont="1" applyFill="1" applyBorder="1" applyAlignment="1" applyProtection="1">
      <alignment horizontal="center" vertical="center"/>
      <protection locked="0"/>
    </xf>
    <xf numFmtId="166" fontId="4" fillId="2" borderId="21" xfId="1" applyNumberFormat="1" applyFont="1" applyFill="1" applyBorder="1" applyAlignment="1" applyProtection="1">
      <alignment horizontal="center" vertical="center"/>
      <protection locked="0"/>
    </xf>
    <xf numFmtId="4" fontId="25" fillId="5" borderId="53" xfId="0" applyNumberFormat="1" applyFont="1" applyFill="1" applyBorder="1" applyAlignment="1" applyProtection="1">
      <alignment horizontal="center" vertical="center" wrapText="1"/>
      <protection hidden="1"/>
    </xf>
    <xf numFmtId="4" fontId="25" fillId="5" borderId="11" xfId="0" applyNumberFormat="1" applyFont="1" applyFill="1" applyBorder="1" applyAlignment="1" applyProtection="1">
      <alignment horizontal="center" vertical="center" wrapText="1"/>
      <protection hidden="1"/>
    </xf>
    <xf numFmtId="4" fontId="3" fillId="5" borderId="11" xfId="0" applyNumberFormat="1" applyFont="1" applyFill="1" applyBorder="1" applyAlignment="1" applyProtection="1">
      <alignment horizontal="center" vertical="center" wrapText="1"/>
      <protection hidden="1"/>
    </xf>
    <xf numFmtId="165" fontId="4" fillId="2" borderId="13" xfId="1" applyNumberFormat="1" applyFont="1" applyFill="1" applyBorder="1" applyAlignment="1" applyProtection="1">
      <alignment horizontal="center" vertical="center"/>
      <protection locked="0"/>
    </xf>
    <xf numFmtId="169" fontId="4" fillId="2" borderId="52" xfId="1" applyNumberFormat="1" applyFont="1" applyFill="1" applyBorder="1" applyAlignment="1" applyProtection="1">
      <alignment horizontal="center" vertical="center"/>
      <protection locked="0"/>
    </xf>
    <xf numFmtId="165" fontId="4" fillId="2" borderId="52" xfId="1" applyNumberFormat="1" applyFont="1" applyFill="1" applyBorder="1" applyAlignment="1" applyProtection="1">
      <alignment horizontal="center" vertical="center"/>
      <protection locked="0"/>
    </xf>
    <xf numFmtId="166" fontId="4" fillId="2" borderId="52" xfId="1" applyNumberFormat="1" applyFont="1" applyFill="1" applyBorder="1" applyAlignment="1" applyProtection="1">
      <alignment horizontal="center" vertical="center"/>
      <protection locked="0"/>
    </xf>
    <xf numFmtId="4" fontId="25" fillId="5" borderId="4" xfId="0" applyNumberFormat="1" applyFont="1" applyFill="1" applyBorder="1" applyAlignment="1" applyProtection="1">
      <alignment horizontal="center" vertical="center" wrapText="1"/>
      <protection hidden="1"/>
    </xf>
    <xf numFmtId="166" fontId="4" fillId="2" borderId="51" xfId="1" applyNumberFormat="1" applyFont="1" applyFill="1" applyBorder="1" applyAlignment="1" applyProtection="1">
      <alignment horizontal="center" vertical="center"/>
      <protection locked="0"/>
    </xf>
    <xf numFmtId="166" fontId="4" fillId="2" borderId="2" xfId="1" applyNumberFormat="1" applyFont="1" applyFill="1" applyBorder="1" applyAlignment="1" applyProtection="1">
      <alignment horizontal="center" vertical="center"/>
      <protection locked="0"/>
    </xf>
    <xf numFmtId="166" fontId="23" fillId="2" borderId="2" xfId="1" applyNumberFormat="1" applyFont="1" applyFill="1" applyBorder="1" applyAlignment="1" applyProtection="1">
      <alignment horizontal="center" vertical="center"/>
      <protection locked="0"/>
    </xf>
    <xf numFmtId="166" fontId="4" fillId="2" borderId="30" xfId="1" applyNumberFormat="1" applyFont="1" applyFill="1" applyBorder="1" applyAlignment="1" applyProtection="1">
      <alignment horizontal="center" vertical="center"/>
      <protection locked="0"/>
    </xf>
    <xf numFmtId="4" fontId="3" fillId="5" borderId="24" xfId="0" applyNumberFormat="1" applyFont="1" applyFill="1" applyBorder="1" applyAlignment="1" applyProtection="1">
      <alignment horizontal="center" vertical="center" wrapText="1"/>
      <protection hidden="1"/>
    </xf>
    <xf numFmtId="0" fontId="4" fillId="2" borderId="24" xfId="1" applyNumberFormat="1" applyFont="1" applyFill="1" applyBorder="1" applyAlignment="1" applyProtection="1">
      <alignment horizontal="center" vertical="center"/>
      <protection locked="0"/>
    </xf>
    <xf numFmtId="0" fontId="4" fillId="2" borderId="5" xfId="1" applyNumberFormat="1" applyFont="1" applyFill="1" applyBorder="1" applyAlignment="1" applyProtection="1">
      <alignment horizontal="center" vertical="center"/>
      <protection locked="0"/>
    </xf>
    <xf numFmtId="0" fontId="4" fillId="2" borderId="45" xfId="1" applyNumberFormat="1" applyFont="1" applyFill="1" applyBorder="1" applyAlignment="1" applyProtection="1">
      <alignment horizontal="center" vertical="center"/>
      <protection locked="0"/>
    </xf>
    <xf numFmtId="165" fontId="5" fillId="2" borderId="24" xfId="1" applyNumberFormat="1" applyFont="1" applyFill="1" applyBorder="1" applyAlignment="1" applyProtection="1">
      <alignment horizontal="center" vertical="center"/>
      <protection locked="0"/>
    </xf>
    <xf numFmtId="4" fontId="12" fillId="6" borderId="5" xfId="1" applyNumberFormat="1" applyFont="1" applyFill="1" applyBorder="1" applyAlignment="1" applyProtection="1">
      <alignment horizontal="center" vertical="center" wrapText="1"/>
      <protection hidden="1"/>
    </xf>
    <xf numFmtId="0" fontId="27" fillId="2" borderId="29" xfId="0" applyFont="1" applyFill="1" applyBorder="1" applyAlignment="1">
      <alignment horizontal="center" vertical="center"/>
    </xf>
    <xf numFmtId="0" fontId="27" fillId="2" borderId="0" xfId="0" applyFont="1" applyFill="1" applyAlignment="1">
      <alignment horizontal="center" vertical="center"/>
    </xf>
    <xf numFmtId="0" fontId="27" fillId="2" borderId="0" xfId="0" applyFont="1" applyFill="1" applyBorder="1" applyAlignment="1">
      <alignment horizontal="center" vertical="center"/>
    </xf>
    <xf numFmtId="0" fontId="28" fillId="8" borderId="10" xfId="0" applyFont="1" applyFill="1" applyBorder="1" applyAlignment="1">
      <alignment horizontal="center"/>
    </xf>
    <xf numFmtId="0" fontId="3" fillId="5" borderId="13" xfId="0" applyFont="1" applyFill="1" applyBorder="1" applyAlignment="1" applyProtection="1">
      <alignment horizontal="center" vertical="center" wrapText="1"/>
      <protection locked="0"/>
    </xf>
    <xf numFmtId="4" fontId="3" fillId="5" borderId="52" xfId="0" applyNumberFormat="1" applyFont="1" applyFill="1" applyBorder="1" applyAlignment="1" applyProtection="1">
      <alignment horizontal="center" vertical="center" wrapText="1"/>
      <protection hidden="1"/>
    </xf>
    <xf numFmtId="4" fontId="3" fillId="5" borderId="36" xfId="0" applyNumberFormat="1"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locked="0"/>
    </xf>
    <xf numFmtId="4" fontId="3" fillId="5" borderId="38" xfId="0" applyNumberFormat="1" applyFont="1" applyFill="1" applyBorder="1" applyAlignment="1" applyProtection="1">
      <alignment horizontal="center" vertical="center" wrapText="1"/>
      <protection hidden="1"/>
    </xf>
    <xf numFmtId="4" fontId="23" fillId="2" borderId="23" xfId="1" applyNumberFormat="1" applyFont="1" applyFill="1" applyBorder="1" applyAlignment="1" applyProtection="1">
      <alignment horizontal="center" vertical="center"/>
      <protection locked="0"/>
    </xf>
    <xf numFmtId="4" fontId="4" fillId="2" borderId="31" xfId="1" applyNumberFormat="1" applyFont="1" applyFill="1" applyBorder="1" applyAlignment="1" applyProtection="1">
      <alignment horizontal="center" vertical="center"/>
      <protection locked="0"/>
    </xf>
    <xf numFmtId="4" fontId="3" fillId="5" borderId="49" xfId="0" applyNumberFormat="1" applyFont="1" applyFill="1" applyBorder="1" applyAlignment="1" applyProtection="1">
      <alignment horizontal="center" vertical="center" wrapText="1"/>
      <protection hidden="1"/>
    </xf>
    <xf numFmtId="4" fontId="4" fillId="2" borderId="8" xfId="1" applyNumberFormat="1" applyFont="1" applyFill="1" applyBorder="1" applyAlignment="1" applyProtection="1">
      <alignment horizontal="center" vertical="center"/>
      <protection locked="0"/>
    </xf>
    <xf numFmtId="4" fontId="23" fillId="2" borderId="8" xfId="1" applyNumberFormat="1" applyFont="1" applyFill="1" applyBorder="1" applyAlignment="1" applyProtection="1">
      <alignment horizontal="center" vertical="center"/>
      <protection locked="0"/>
    </xf>
    <xf numFmtId="4" fontId="4" fillId="2" borderId="57" xfId="1" applyNumberFormat="1" applyFont="1" applyFill="1" applyBorder="1" applyAlignment="1" applyProtection="1">
      <alignment horizontal="center" vertical="center"/>
      <protection locked="0"/>
    </xf>
    <xf numFmtId="2" fontId="4" fillId="2" borderId="46" xfId="0" applyNumberFormat="1" applyFont="1" applyFill="1" applyBorder="1" applyAlignment="1" applyProtection="1">
      <alignment horizontal="center" vertical="center"/>
      <protection locked="0"/>
    </xf>
    <xf numFmtId="2" fontId="5" fillId="2" borderId="5" xfId="0" applyNumberFormat="1" applyFont="1" applyFill="1" applyBorder="1" applyAlignment="1" applyProtection="1">
      <alignment horizontal="center" vertical="center"/>
      <protection locked="0"/>
    </xf>
    <xf numFmtId="2" fontId="4" fillId="2" borderId="46" xfId="0" applyNumberFormat="1" applyFont="1" applyFill="1" applyBorder="1" applyAlignment="1" applyProtection="1">
      <alignment horizontal="center" vertical="center" wrapText="1"/>
      <protection locked="0"/>
    </xf>
    <xf numFmtId="2" fontId="12" fillId="2" borderId="46" xfId="0" applyNumberFormat="1" applyFont="1" applyFill="1" applyBorder="1" applyAlignment="1" applyProtection="1">
      <alignment horizontal="center" vertical="center"/>
      <protection locked="0"/>
    </xf>
    <xf numFmtId="2" fontId="4" fillId="2" borderId="5" xfId="0" applyNumberFormat="1" applyFont="1" applyFill="1" applyBorder="1" applyAlignment="1" applyProtection="1">
      <alignment horizontal="center" vertical="center" wrapText="1"/>
      <protection locked="0"/>
    </xf>
    <xf numFmtId="2" fontId="12" fillId="2" borderId="5" xfId="0" applyNumberFormat="1" applyFont="1" applyFill="1" applyBorder="1" applyAlignment="1" applyProtection="1">
      <alignment horizontal="center" vertical="center"/>
      <protection locked="0"/>
    </xf>
    <xf numFmtId="0" fontId="5" fillId="2" borderId="5" xfId="0" applyNumberFormat="1"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protection locked="0"/>
    </xf>
    <xf numFmtId="0" fontId="4" fillId="2" borderId="5" xfId="0" applyFont="1" applyFill="1" applyBorder="1" applyAlignment="1" applyProtection="1">
      <alignment horizontal="center"/>
      <protection locked="0"/>
    </xf>
    <xf numFmtId="12" fontId="4" fillId="2" borderId="5" xfId="0" applyNumberFormat="1" applyFont="1" applyFill="1" applyBorder="1" applyAlignment="1" applyProtection="1">
      <alignment horizontal="center" vertical="center"/>
    </xf>
    <xf numFmtId="0" fontId="4" fillId="2" borderId="9"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23" xfId="0" applyFont="1" applyFill="1" applyBorder="1" applyAlignment="1" applyProtection="1">
      <alignment horizontal="center" vertical="center"/>
      <protection locked="0"/>
    </xf>
    <xf numFmtId="0" fontId="3" fillId="5" borderId="37" xfId="0" applyFont="1" applyFill="1" applyBorder="1" applyAlignment="1" applyProtection="1">
      <alignment horizontal="center" vertical="center"/>
      <protection locked="0"/>
    </xf>
    <xf numFmtId="0" fontId="11" fillId="8" borderId="0" xfId="0" applyFont="1" applyFill="1" applyBorder="1" applyAlignment="1" applyProtection="1">
      <alignment vertical="center" wrapText="1"/>
    </xf>
    <xf numFmtId="0" fontId="11" fillId="8" borderId="0" xfId="0" applyFont="1" applyFill="1" applyBorder="1" applyAlignment="1">
      <alignment vertical="center" wrapText="1"/>
    </xf>
    <xf numFmtId="0" fontId="14" fillId="2" borderId="0" xfId="0" applyFont="1" applyFill="1" applyBorder="1" applyAlignment="1">
      <alignment vertical="center" wrapText="1"/>
    </xf>
    <xf numFmtId="0" fontId="3" fillId="5" borderId="2" xfId="0" applyFont="1" applyFill="1" applyBorder="1" applyAlignment="1">
      <alignment horizontal="center" vertical="center"/>
    </xf>
    <xf numFmtId="0" fontId="3" fillId="5" borderId="1" xfId="0" applyFont="1" applyFill="1" applyBorder="1" applyAlignment="1">
      <alignment horizontal="center" vertical="center"/>
    </xf>
    <xf numFmtId="4" fontId="3" fillId="5" borderId="35" xfId="0" applyNumberFormat="1" applyFont="1" applyFill="1" applyBorder="1" applyAlignment="1">
      <alignment horizontal="center" vertical="center" wrapText="1"/>
    </xf>
    <xf numFmtId="4" fontId="3" fillId="5" borderId="5" xfId="0" applyNumberFormat="1" applyFont="1" applyFill="1" applyBorder="1" applyAlignment="1">
      <alignment horizontal="center" vertical="center" wrapText="1"/>
    </xf>
    <xf numFmtId="4" fontId="3" fillId="5" borderId="24" xfId="0" applyNumberFormat="1" applyFont="1" applyFill="1" applyBorder="1" applyAlignment="1">
      <alignment horizontal="center" vertical="center" wrapText="1"/>
    </xf>
    <xf numFmtId="0" fontId="11" fillId="8" borderId="10" xfId="0" applyFont="1" applyFill="1" applyBorder="1" applyAlignment="1" applyProtection="1">
      <alignment horizontal="left" vertical="center" wrapText="1"/>
    </xf>
    <xf numFmtId="0" fontId="11" fillId="8" borderId="0" xfId="0" applyFont="1" applyFill="1" applyBorder="1" applyAlignment="1" applyProtection="1">
      <alignment horizontal="left" vertical="center" wrapText="1"/>
    </xf>
    <xf numFmtId="4" fontId="3" fillId="5" borderId="23" xfId="0" applyNumberFormat="1" applyFont="1" applyFill="1" applyBorder="1" applyAlignment="1">
      <alignment horizontal="center" vertical="center" wrapText="1"/>
    </xf>
    <xf numFmtId="4" fontId="3" fillId="5" borderId="13" xfId="0" applyNumberFormat="1" applyFont="1" applyFill="1" applyBorder="1" applyAlignment="1">
      <alignment horizontal="center" vertical="center" wrapText="1"/>
    </xf>
    <xf numFmtId="4" fontId="3" fillId="5" borderId="52" xfId="0" applyNumberFormat="1" applyFont="1" applyFill="1" applyBorder="1" applyAlignment="1">
      <alignment horizontal="center" vertical="center" wrapText="1"/>
    </xf>
    <xf numFmtId="4" fontId="3" fillId="5" borderId="51" xfId="0" applyNumberFormat="1" applyFont="1" applyFill="1" applyBorder="1" applyAlignment="1">
      <alignment horizontal="center" vertical="center" wrapText="1"/>
    </xf>
    <xf numFmtId="4" fontId="3" fillId="5" borderId="62" xfId="0" applyNumberFormat="1" applyFont="1" applyFill="1" applyBorder="1" applyAlignment="1">
      <alignment horizontal="center" vertical="center" wrapText="1"/>
    </xf>
    <xf numFmtId="4" fontId="3" fillId="5" borderId="8" xfId="0" applyNumberFormat="1" applyFont="1" applyFill="1" applyBorder="1" applyAlignment="1">
      <alignment horizontal="center" vertical="center" wrapText="1"/>
    </xf>
    <xf numFmtId="4" fontId="3" fillId="5" borderId="1" xfId="0" applyNumberFormat="1" applyFont="1" applyFill="1" applyBorder="1" applyAlignment="1">
      <alignment horizontal="center" vertical="center" wrapText="1"/>
    </xf>
    <xf numFmtId="4" fontId="3" fillId="5" borderId="2" xfId="0" applyNumberFormat="1" applyFont="1" applyFill="1" applyBorder="1" applyAlignment="1">
      <alignment horizontal="center" vertical="center" wrapText="1"/>
    </xf>
    <xf numFmtId="0" fontId="11" fillId="8" borderId="10" xfId="0" applyFont="1" applyFill="1" applyBorder="1" applyAlignment="1">
      <alignment horizontal="left" vertical="center" wrapText="1"/>
    </xf>
    <xf numFmtId="0" fontId="11" fillId="8" borderId="0" xfId="0" applyFont="1" applyFill="1" applyBorder="1" applyAlignment="1">
      <alignment horizontal="left" vertical="center" wrapText="1"/>
    </xf>
    <xf numFmtId="4" fontId="3" fillId="5" borderId="25" xfId="0" applyNumberFormat="1" applyFont="1" applyFill="1" applyBorder="1" applyAlignment="1">
      <alignment horizontal="center" vertical="center" wrapText="1"/>
    </xf>
    <xf numFmtId="4" fontId="3" fillId="5" borderId="26" xfId="0" applyNumberFormat="1" applyFont="1" applyFill="1" applyBorder="1" applyAlignment="1">
      <alignment horizontal="center" vertical="center" wrapText="1"/>
    </xf>
    <xf numFmtId="4" fontId="3" fillId="5" borderId="27" xfId="0" applyNumberFormat="1" applyFont="1" applyFill="1" applyBorder="1" applyAlignment="1">
      <alignment horizontal="center" vertical="center" wrapText="1"/>
    </xf>
    <xf numFmtId="4" fontId="3" fillId="5" borderId="54" xfId="0" applyNumberFormat="1" applyFont="1" applyFill="1" applyBorder="1" applyAlignment="1">
      <alignment horizontal="center" vertical="center" wrapText="1"/>
    </xf>
    <xf numFmtId="4" fontId="3" fillId="5" borderId="55" xfId="0" applyNumberFormat="1" applyFont="1" applyFill="1" applyBorder="1" applyAlignment="1">
      <alignment horizontal="center" vertical="center" wrapText="1"/>
    </xf>
    <xf numFmtId="4" fontId="3" fillId="5" borderId="33" xfId="0" applyNumberFormat="1" applyFont="1" applyFill="1" applyBorder="1" applyAlignment="1">
      <alignment horizontal="center" vertical="center" wrapText="1"/>
    </xf>
    <xf numFmtId="4" fontId="3" fillId="5" borderId="58" xfId="0" applyNumberFormat="1" applyFont="1" applyFill="1" applyBorder="1" applyAlignment="1">
      <alignment horizontal="center" vertical="center" wrapText="1"/>
    </xf>
    <xf numFmtId="4" fontId="3" fillId="5" borderId="59" xfId="0" applyNumberFormat="1" applyFont="1" applyFill="1" applyBorder="1" applyAlignment="1">
      <alignment horizontal="center" vertical="center" wrapText="1"/>
    </xf>
    <xf numFmtId="4" fontId="3" fillId="5" borderId="60" xfId="0" applyNumberFormat="1" applyFont="1" applyFill="1" applyBorder="1" applyAlignment="1">
      <alignment horizontal="center" vertical="center" wrapText="1"/>
    </xf>
    <xf numFmtId="4" fontId="3" fillId="5" borderId="61"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4" fillId="2" borderId="1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9" fillId="5" borderId="2" xfId="0" applyFont="1" applyFill="1" applyBorder="1" applyAlignment="1">
      <alignment horizontal="center" wrapText="1"/>
    </xf>
    <xf numFmtId="0" fontId="9" fillId="5" borderId="1" xfId="0" applyFont="1" applyFill="1" applyBorder="1" applyAlignment="1">
      <alignment horizontal="center" wrapText="1"/>
    </xf>
    <xf numFmtId="0" fontId="9" fillId="5" borderId="5" xfId="0" applyFont="1" applyFill="1" applyBorder="1" applyAlignment="1">
      <alignment horizontal="center" wrapText="1"/>
    </xf>
    <xf numFmtId="0" fontId="9" fillId="5" borderId="16"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5" xfId="0" applyFont="1" applyFill="1" applyBorder="1" applyAlignment="1">
      <alignment horizontal="center" vertical="center"/>
    </xf>
    <xf numFmtId="0" fontId="9" fillId="5" borderId="47" xfId="0" applyFont="1" applyFill="1" applyBorder="1" applyAlignment="1">
      <alignment horizontal="center" vertical="center" wrapText="1"/>
    </xf>
    <xf numFmtId="0" fontId="9" fillId="5" borderId="48"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6" xfId="0" applyFont="1" applyFill="1" applyBorder="1" applyAlignment="1">
      <alignment horizontal="center" vertical="center" wrapText="1"/>
    </xf>
    <xf numFmtId="164" fontId="23" fillId="2" borderId="5" xfId="1" applyNumberFormat="1" applyFont="1" applyFill="1" applyBorder="1" applyAlignment="1" applyProtection="1">
      <alignment horizontal="center" vertical="center"/>
      <protection locked="0"/>
    </xf>
  </cellXfs>
  <cellStyles count="2">
    <cellStyle name="Migliaia" xfId="1" builtinId="3"/>
    <cellStyle name="Normale" xfId="0" builtinId="0"/>
  </cellStyles>
  <dxfs count="630">
    <dxf>
      <font>
        <strike val="0"/>
        <outline val="0"/>
        <shadow val="0"/>
        <u val="none"/>
        <vertAlign val="baseline"/>
        <sz val="11"/>
        <color theme="1"/>
        <name val="Times New Roman"/>
        <scheme val="none"/>
      </font>
      <numFmt numFmtId="164" formatCode="_-* #,##0_-;\-* #,##0_-;_-* &quot;-&quot;??_-;_-@_-"/>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numFmt numFmtId="164" formatCode="_-* #,##0_-;\-* #,##0_-;_-* &quot;-&quot;??_-;_-@_-"/>
      <fill>
        <patternFill patternType="solid">
          <fgColor indexed="64"/>
          <bgColor theme="0"/>
        </patternFill>
      </fill>
      <alignment horizontal="center" vertical="center" textRotation="0" indent="0" justifyLastLine="0" shrinkToFit="0" readingOrder="0"/>
      <border>
        <left style="thin">
          <color indexed="64"/>
        </left>
        <right style="thin">
          <color indexed="64"/>
        </right>
      </border>
      <protection locked="0" hidden="0"/>
    </dxf>
    <dxf>
      <font>
        <b val="0"/>
        <i val="0"/>
        <strike val="0"/>
        <condense val="0"/>
        <extend val="0"/>
        <outline val="0"/>
        <shadow val="0"/>
        <u val="none"/>
        <vertAlign val="baseline"/>
        <sz val="11"/>
        <color rgb="FF444444"/>
        <name val="Times New Roman"/>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444444"/>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444444"/>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444444"/>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444444"/>
        <name val="Times New Roman"/>
        <scheme val="none"/>
      </font>
      <fill>
        <patternFill patternType="solid">
          <fgColor indexed="64"/>
          <bgColor theme="0"/>
        </patternFill>
      </fill>
      <alignment horizontal="center" vertical="center" textRotation="0" wrapText="1" indent="0" justifyLastLine="0" shrinkToFit="0" readingOrder="0"/>
    </dxf>
    <dxf>
      <border outline="0">
        <bottom style="thin">
          <color indexed="64"/>
        </bottom>
      </border>
    </dxf>
    <dxf>
      <font>
        <i val="0"/>
        <strike val="0"/>
        <outline val="0"/>
        <shadow val="0"/>
        <u val="none"/>
        <vertAlign val="baseline"/>
        <sz val="11"/>
        <color theme="0"/>
        <name val="Times New Roman"/>
        <scheme val="none"/>
      </font>
      <fill>
        <patternFill patternType="solid">
          <fgColor theme="4"/>
          <bgColor rgb="FF00206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444444"/>
        <name val="Times New Roman"/>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444444"/>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444444"/>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rgb="FF444444"/>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444444"/>
        <name val="Times New Roman"/>
        <scheme val="none"/>
      </font>
      <fill>
        <patternFill patternType="solid">
          <fgColor indexed="64"/>
          <bgColor theme="0"/>
        </patternFill>
      </fill>
      <alignment horizontal="center"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theme="0"/>
        <name val="Times New Roman"/>
        <scheme val="none"/>
      </font>
      <fill>
        <patternFill patternType="solid">
          <fgColor theme="4"/>
          <bgColor rgb="FF00206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rgb="FF444444"/>
        <name val="Times New Roman"/>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1"/>
        <color rgb="FF444444"/>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i val="0"/>
        <strike val="0"/>
        <outline val="0"/>
        <shadow val="0"/>
        <u val="none"/>
        <vertAlign val="baseline"/>
        <sz val="11"/>
        <color rgb="FF444444"/>
        <name val="Times New Roman"/>
        <scheme val="none"/>
      </font>
      <fill>
        <patternFill>
          <bgColor theme="0"/>
        </patternFill>
      </fill>
    </dxf>
    <dxf>
      <border>
        <bottom style="thin">
          <color indexed="64"/>
        </bottom>
      </border>
    </dxf>
    <dxf>
      <font>
        <i val="0"/>
        <strike val="0"/>
        <outline val="0"/>
        <shadow val="0"/>
        <u val="none"/>
        <vertAlign val="baseline"/>
        <sz val="11"/>
        <color theme="0"/>
        <name val="Times New Roman"/>
        <scheme val="none"/>
      </font>
      <fill>
        <patternFill patternType="solid">
          <bgColor rgb="FF00206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ck">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ck">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ck">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fill>
        <patternFill>
          <bgColor theme="0"/>
        </patternFill>
      </fill>
      <alignment horizontal="center" vertical="center" textRotation="0" indent="0" justifyLastLine="0" shrinkToFit="0" readingOrder="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left style="thin">
          <color indexed="64"/>
        </left>
        <right style="thick">
          <color indexed="64"/>
        </right>
        <top style="thin">
          <color indexed="64"/>
        </top>
        <bottom style="thin">
          <color indexed="64"/>
        </bottom>
        <vertical/>
        <horizontal style="thin">
          <color indexed="64"/>
        </horizontal>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left style="thin">
          <color indexed="64"/>
        </left>
        <right style="thick">
          <color indexed="64"/>
        </right>
        <top style="thin">
          <color indexed="64"/>
        </top>
        <bottom style="thin">
          <color indexed="64"/>
        </bottom>
        <vertical/>
        <horizontal style="thin">
          <color indexed="64"/>
        </horizontal>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outline="0">
        <left style="thick">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outline="0">
        <left style="thick">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outline="0">
        <left style="thick">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outline="0">
        <left style="thick">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outline="0">
        <left style="thick">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numFmt numFmtId="4" formatCode="#,##0.00"/>
      <fill>
        <patternFill patternType="solid">
          <fgColor indexed="64"/>
          <bgColor theme="0" tint="-0.34998626667073579"/>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Times New Roman"/>
        <scheme val="none"/>
      </font>
      <numFmt numFmtId="4" formatCode="#,##0.00"/>
      <fill>
        <patternFill patternType="solid">
          <fgColor indexed="64"/>
          <bgColor theme="0" tint="-0.34998626667073579"/>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color theme="1"/>
        <name val="Times New Roman"/>
        <scheme val="none"/>
      </font>
      <numFmt numFmtId="4" formatCode="#,##0.00"/>
      <fill>
        <patternFill patternType="solid">
          <fgColor indexed="64"/>
          <bgColor theme="0" tint="-0.34998626667073579"/>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Times New Roman"/>
        <scheme val="none"/>
      </font>
      <numFmt numFmtId="2" formatCode="0.00"/>
      <fill>
        <patternFill patternType="solid">
          <fgColor indexed="64"/>
          <bgColor theme="0" tint="-0.34998626667073579"/>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color theme="1"/>
        <name val="Times New Roman"/>
        <scheme val="none"/>
      </font>
      <numFmt numFmtId="164" formatCode="_-* #,##0_-;\-* #,##0_-;_-* &quot;-&quot;??_-;_-@_-"/>
      <fill>
        <patternFill patternType="solid">
          <fgColor indexed="64"/>
          <bgColor theme="0" tint="-0.34998626667073579"/>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indent="0" justifyLastLine="0" shrinkToFit="0" readingOrder="0"/>
      <border outline="0">
        <left style="thin">
          <color indexed="64"/>
        </left>
        <right style="thin">
          <color indexed="64"/>
        </right>
      </border>
      <protection locked="0" hidden="0"/>
    </dxf>
    <dxf>
      <font>
        <strike val="0"/>
        <outline val="0"/>
        <shadow val="0"/>
        <u val="none"/>
        <vertAlign val="baseline"/>
        <sz val="11"/>
        <name val="Times New Roman"/>
        <scheme val="none"/>
      </font>
      <fill>
        <patternFill patternType="solid">
          <fgColor indexed="64"/>
          <bgColor theme="0"/>
        </patternFill>
      </fill>
      <alignment horizontal="center" vertical="center" textRotation="0" indent="0" justifyLastLine="0" shrinkToFit="0" readingOrder="0"/>
      <border outline="0">
        <left style="thin">
          <color indexed="64"/>
        </left>
        <right style="thin">
          <color indexed="64"/>
        </right>
      </border>
      <protection locked="0" hidden="0"/>
    </dxf>
    <dxf>
      <font>
        <b val="0"/>
        <i val="0"/>
        <strike val="0"/>
        <condense val="0"/>
        <extend val="0"/>
        <outline val="0"/>
        <shadow val="0"/>
        <u val="none"/>
        <vertAlign val="baseline"/>
        <sz val="11"/>
        <color theme="1"/>
        <name val="Times New Roman"/>
        <scheme val="none"/>
      </font>
      <numFmt numFmtId="35" formatCode="_-* #,##0.00_-;\-* #,##0.00_-;_-* &quot;-&quot;??_-;_-@_-"/>
      <fill>
        <patternFill patternType="solid">
          <fgColor indexed="64"/>
          <bgColor theme="0" tint="-0.3499862666707357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strike val="0"/>
        <outline val="0"/>
        <shadow val="0"/>
        <u val="none"/>
        <vertAlign val="baseline"/>
        <sz val="11"/>
        <name val="Times New Roman"/>
        <scheme val="none"/>
      </font>
      <numFmt numFmtId="35" formatCode="_-* #,##0.00_-;\-* #,##0.00_-;_-* &quot;-&quot;??_-;_-@_-"/>
      <fill>
        <patternFill patternType="solid">
          <fgColor indexed="64"/>
          <bgColor theme="0" tint="-0.34998626667073579"/>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Times New Roman"/>
        <scheme val="none"/>
      </font>
      <numFmt numFmtId="168" formatCode="0.0000"/>
      <fill>
        <patternFill patternType="solid">
          <fgColor indexed="64"/>
          <bgColor theme="0" tint="-0.34998626667073579"/>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Times New Roman"/>
        <scheme val="none"/>
      </font>
      <numFmt numFmtId="0" formatCode="General"/>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Times New Roman"/>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fill>
        <patternFill>
          <bgColor theme="0"/>
        </patternFill>
      </fill>
      <alignment horizontal="center" vertical="center" textRotation="0" indent="0" justifyLastLine="0" shrinkToFit="0" readingOrder="0"/>
    </dxf>
    <dxf>
      <font>
        <b/>
        <i/>
        <strike val="0"/>
        <condense val="0"/>
        <extend val="0"/>
        <outline val="0"/>
        <shadow val="0"/>
        <u val="none"/>
        <vertAlign val="baseline"/>
        <sz val="11"/>
        <color theme="0"/>
        <name val="Times New Roman"/>
        <scheme val="none"/>
      </font>
      <fill>
        <patternFill patternType="solid">
          <fgColor theme="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outline val="0"/>
        <shadow val="0"/>
        <u val="none"/>
        <vertAlign val="baseline"/>
        <sz val="11"/>
        <color auto="1"/>
        <name val="Times New Roman"/>
        <scheme val="none"/>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ck">
          <color indexed="64"/>
        </right>
        <top style="thin">
          <color indexed="64"/>
        </top>
        <bottom style="thin">
          <color indexed="64"/>
        </bottom>
        <vertical/>
        <horizontal/>
      </border>
      <protection locked="0" hidden="0"/>
    </dxf>
    <dxf>
      <font>
        <strike val="0"/>
        <outline val="0"/>
        <shadow val="0"/>
        <u val="none"/>
        <vertAlign val="baseline"/>
        <sz val="11"/>
        <name val="Times New Roman"/>
        <scheme val="none"/>
      </font>
      <fill>
        <patternFill>
          <bgColor theme="0"/>
        </patternFill>
      </fill>
      <alignment horizontal="center" vertical="center" textRotation="0" indent="0" justifyLastLine="0" shrinkToFit="0" readingOrder="0"/>
    </dxf>
    <dxf>
      <font>
        <strike val="0"/>
        <outline val="0"/>
        <shadow val="0"/>
        <u val="none"/>
        <vertAlign val="baseline"/>
        <sz val="11"/>
        <name val="Times New Roman"/>
        <scheme val="none"/>
      </font>
      <fill>
        <patternFill>
          <bgColor theme="0"/>
        </patternFill>
      </fill>
      <alignment horizontal="center" vertical="center" textRotation="0" indent="0" justifyLastLine="0" shrinkToFit="0" readingOrder="0"/>
    </dxf>
    <dxf>
      <font>
        <strike val="0"/>
        <outline val="0"/>
        <shadow val="0"/>
        <u val="none"/>
        <vertAlign val="baseline"/>
        <sz val="11"/>
        <name val="Times New Roman"/>
        <scheme val="none"/>
      </font>
      <fill>
        <patternFill>
          <bgColor theme="0"/>
        </patternFill>
      </fill>
      <alignment horizontal="center" vertical="center" textRotation="0" indent="0" justifyLastLine="0" shrinkToFit="0" readingOrder="0"/>
    </dxf>
    <dxf>
      <font>
        <strike val="0"/>
        <outline val="0"/>
        <shadow val="0"/>
        <u val="none"/>
        <vertAlign val="baseline"/>
        <sz val="11"/>
        <name val="Times New Roman"/>
        <scheme val="none"/>
      </font>
      <fill>
        <patternFill>
          <bgColor theme="0"/>
        </patternFill>
      </fill>
      <alignment horizontal="center" vertical="center" textRotation="0" indent="0" justifyLastLine="0" shrinkToFit="0" readingOrder="0"/>
    </dxf>
    <dxf>
      <font>
        <strike val="0"/>
        <outline val="0"/>
        <shadow val="0"/>
        <u val="none"/>
        <vertAlign val="baseline"/>
        <sz val="11"/>
        <name val="Times New Roman"/>
        <scheme val="none"/>
      </font>
      <fill>
        <patternFill>
          <bgColor theme="0"/>
        </patternFill>
      </fill>
      <alignment horizontal="center" vertical="center" textRotation="0" indent="0" justifyLastLine="0" shrinkToFit="0" readingOrder="0"/>
    </dxf>
    <dxf>
      <font>
        <strike val="0"/>
        <outline val="0"/>
        <shadow val="0"/>
        <u val="none"/>
        <vertAlign val="baseline"/>
        <sz val="11"/>
        <name val="Times New Roman"/>
        <scheme val="none"/>
      </font>
      <fill>
        <patternFill>
          <bgColor theme="0"/>
        </patternFill>
      </fill>
      <alignment horizontal="center" vertical="center" textRotation="0" indent="0" justifyLastLine="0" shrinkToFit="0" readingOrder="0"/>
    </dxf>
    <dxf>
      <font>
        <strike val="0"/>
        <outline val="0"/>
        <shadow val="0"/>
        <u val="none"/>
        <vertAlign val="baseline"/>
        <sz val="11"/>
        <name val="Times New Roman"/>
        <scheme val="none"/>
      </font>
      <fill>
        <patternFill>
          <bgColor theme="0"/>
        </patternFill>
      </fill>
      <alignment horizontal="center" vertical="center" textRotation="0" indent="0" justifyLastLine="0" shrinkToFit="0" readingOrder="0"/>
    </dxf>
    <dxf>
      <font>
        <strike val="0"/>
        <outline val="0"/>
        <shadow val="0"/>
        <u val="none"/>
        <vertAlign val="baseline"/>
        <sz val="11"/>
        <name val="Times New Roman"/>
        <scheme val="none"/>
      </font>
      <fill>
        <patternFill>
          <bgColor theme="0"/>
        </patternFill>
      </fill>
      <alignment horizontal="center" vertical="center" textRotation="0" indent="0" justifyLastLine="0" shrinkToFit="0" readingOrder="0"/>
    </dxf>
    <dxf>
      <font>
        <strike val="0"/>
        <outline val="0"/>
        <shadow val="0"/>
        <u val="none"/>
        <vertAlign val="baseline"/>
        <sz val="11"/>
        <color auto="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169" formatCode="#,##0.000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169" formatCode="#,##0.000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169" formatCode="#,##0.000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outline="0">
        <left style="thick">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169" formatCode="#,##0.000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outline="0">
        <left style="thick">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169" formatCode="#,##0.000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outline="0">
        <left style="thick">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169" formatCode="#,##0.000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165" formatCode="0_ ;\-0\ "/>
      <fill>
        <patternFill patternType="solid">
          <fgColor indexed="64"/>
          <bgColor theme="0"/>
        </patternFill>
      </fill>
      <alignment horizontal="center" vertical="center" textRotation="0" wrapText="0" indent="0" justifyLastLine="0" shrinkToFit="0" readingOrder="0"/>
      <border diagonalUp="0" diagonalDown="0">
        <left style="thick">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Times New Roman"/>
        <scheme val="none"/>
      </font>
      <numFmt numFmtId="4" formatCode="#,##0.00"/>
      <fill>
        <patternFill patternType="solid">
          <fgColor indexed="64"/>
          <bgColor theme="0" tint="-0.499984740745262"/>
        </patternFill>
      </fill>
      <alignment horizontal="center" vertical="center" textRotation="0" indent="0" justifyLastLine="0" shrinkToFit="0" readingOrder="0"/>
      <border outline="0">
        <left style="thin">
          <color indexed="64"/>
        </left>
      </border>
      <protection locked="1" hidden="1"/>
    </dxf>
    <dxf>
      <font>
        <b/>
        <i val="0"/>
        <strike val="0"/>
        <condense val="0"/>
        <extend val="0"/>
        <outline val="0"/>
        <shadow val="0"/>
        <u val="none"/>
        <vertAlign val="baseline"/>
        <sz val="11"/>
        <color theme="1"/>
        <name val="Times New Roman"/>
        <scheme val="none"/>
      </font>
      <numFmt numFmtId="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1"/>
    </dxf>
    <dxf>
      <font>
        <b/>
        <i val="0"/>
        <strike val="0"/>
        <condense val="0"/>
        <extend val="0"/>
        <outline val="0"/>
        <shadow val="0"/>
        <u val="none"/>
        <vertAlign val="baseline"/>
        <sz val="11"/>
        <color theme="1"/>
        <name val="Times New Roman"/>
        <scheme val="none"/>
      </font>
      <numFmt numFmtId="4" formatCode="#,##0.00"/>
      <fill>
        <patternFill patternType="solid">
          <fgColor indexed="64"/>
          <bgColor theme="0" tint="-0.49998474074526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1"/>
    </dxf>
    <dxf>
      <font>
        <b/>
        <i val="0"/>
        <strike val="0"/>
        <condense val="0"/>
        <extend val="0"/>
        <outline val="0"/>
        <shadow val="0"/>
        <u val="none"/>
        <vertAlign val="baseline"/>
        <sz val="11"/>
        <color theme="1"/>
        <name val="Times New Roman"/>
        <scheme val="none"/>
      </font>
      <numFmt numFmtId="4" formatCode="#,##0.00"/>
      <fill>
        <patternFill patternType="solid">
          <fgColor indexed="64"/>
          <bgColor theme="0" tint="-0.499984740745262"/>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border>
      <protection locked="1" hidden="1"/>
    </dxf>
    <dxf>
      <font>
        <strike val="0"/>
        <outline val="0"/>
        <shadow val="0"/>
        <u val="none"/>
        <vertAlign val="baseline"/>
        <sz val="11"/>
        <name val="Times New Roman"/>
        <scheme val="none"/>
      </font>
      <numFmt numFmtId="4" formatCode="#,##0.00"/>
      <fill>
        <patternFill patternType="solid">
          <fgColor indexed="64"/>
          <bgColor theme="0" tint="-0.499984740745262"/>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11"/>
        <color auto="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4" formatCode="#,##0.00"/>
      <fill>
        <patternFill patternType="solid">
          <fgColor indexed="64"/>
          <bgColor theme="0" tint="-0.499984740745262"/>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1"/>
    </dxf>
    <dxf>
      <font>
        <b val="0"/>
        <i val="0"/>
        <strike val="0"/>
        <condense val="0"/>
        <extend val="0"/>
        <outline val="0"/>
        <shadow val="0"/>
        <u val="none"/>
        <vertAlign val="baseline"/>
        <sz val="11"/>
        <color rgb="FFFF0000"/>
        <name val="Times New Roman"/>
        <scheme val="none"/>
      </font>
      <numFmt numFmtId="4" formatCode="#,##0.00"/>
      <fill>
        <patternFill patternType="solid">
          <fgColor indexed="64"/>
          <bgColor theme="0" tint="-0.499984740745262"/>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Times New Roman"/>
        <scheme val="none"/>
      </font>
      <numFmt numFmtId="167" formatCode="#,##0.0000"/>
      <fill>
        <patternFill patternType="solid">
          <fgColor indexed="64"/>
          <bgColor theme="0" tint="-0.499984740745262"/>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1"/>
    </dxf>
    <dxf>
      <font>
        <b val="0"/>
        <i val="0"/>
        <strike val="0"/>
        <condense val="0"/>
        <extend val="0"/>
        <outline val="0"/>
        <shadow val="0"/>
        <u val="none"/>
        <vertAlign val="baseline"/>
        <sz val="11"/>
        <color auto="1"/>
        <name val="Times New Roman"/>
        <scheme val="none"/>
      </font>
      <numFmt numFmtId="0" formatCode="General"/>
      <fill>
        <patternFill patternType="solid">
          <fgColor indexed="64"/>
          <bgColor theme="0" tint="-0.49998474074526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numFmt numFmtId="0" formatCode="General"/>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Times New Roman"/>
        <scheme val="none"/>
      </font>
      <fill>
        <patternFill>
          <bgColor theme="0"/>
        </patternFill>
      </fill>
      <alignment horizontal="center" vertical="center" textRotation="0" indent="0" justifyLastLine="0" shrinkToFit="0" readingOrder="0"/>
    </dxf>
    <dxf>
      <font>
        <b/>
        <i/>
        <strike val="0"/>
        <condense val="0"/>
        <extend val="0"/>
        <outline val="0"/>
        <shadow val="0"/>
        <u val="none"/>
        <vertAlign val="baseline"/>
        <sz val="12"/>
        <color theme="0"/>
        <name val="Times New Roman"/>
        <scheme val="none"/>
      </font>
      <fill>
        <patternFill patternType="solid">
          <fgColor theme="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rgb="FFFF0000"/>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left style="thin">
          <color indexed="64"/>
        </left>
        <right style="thick">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0" formatCode="General"/>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0" formatCode="General"/>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4" formatCode="#,##0.00"/>
      <fill>
        <patternFill patternType="solid">
          <fgColor indexed="64"/>
          <bgColor theme="0"/>
        </patternFill>
      </fill>
      <alignment horizontal="center" vertical="center" textRotation="0" indent="0" justifyLastLine="0" shrinkToFit="0" readingOrder="0"/>
      <border diagonalUp="0" diagonalDown="0">
        <left style="thick">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6" formatCode="#,##0.00_ ;\-#,##0.00\ "/>
      <fill>
        <patternFill patternType="solid">
          <fgColor indexed="64"/>
          <bgColor theme="0"/>
        </patternFill>
      </fill>
      <alignment horizontal="center" vertical="center" textRotation="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6" formatCode="#,##0.00_ ;\-#,##0.00\ "/>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6" formatCode="#,##0.00_ ;\-#,##0.00\ "/>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6" formatCode="#,##0.00_ ;\-#,##0.00\ "/>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6" formatCode="#,##0.00_ ;\-#,##0.00\ "/>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9" formatCode="#,##0.000000"/>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Times New Roman"/>
        <scheme val="none"/>
      </font>
      <numFmt numFmtId="165" formatCode="0_ ;\-0\ "/>
      <fill>
        <patternFill patternType="solid">
          <fgColor indexed="64"/>
          <bgColor theme="0"/>
        </patternFill>
      </fill>
      <alignment horizontal="center" vertical="center" textRotation="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1"/>
        <color theme="1"/>
        <name val="Times New Roman"/>
        <scheme val="none"/>
      </font>
      <numFmt numFmtId="4" formatCode="#,##0.00"/>
      <fill>
        <patternFill patternType="solid">
          <fgColor indexed="64"/>
          <bgColor theme="0" tint="-0.34998626667073579"/>
        </patternFill>
      </fill>
      <alignment horizontal="center" vertical="center" textRotation="0" indent="0" justifyLastLine="0" shrinkToFit="0" readingOrder="0"/>
      <border diagonalUp="0" diagonalDown="0">
        <left style="thin">
          <color indexed="64"/>
        </left>
        <right/>
        <top style="thin">
          <color indexed="64"/>
        </top>
        <bottom style="thin">
          <color indexed="64"/>
        </bottom>
      </border>
      <protection locked="1" hidden="1"/>
    </dxf>
    <dxf>
      <font>
        <b/>
        <i val="0"/>
        <strike val="0"/>
        <condense val="0"/>
        <extend val="0"/>
        <outline val="0"/>
        <shadow val="0"/>
        <u val="none"/>
        <vertAlign val="baseline"/>
        <sz val="11"/>
        <color theme="1"/>
        <name val="Times New Roman"/>
        <scheme val="none"/>
      </font>
      <numFmt numFmtId="4" formatCode="#,##0.00"/>
      <fill>
        <patternFill patternType="solid">
          <fgColor indexed="64"/>
          <bgColor theme="0" tint="-0.34998626667073579"/>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Times New Roman"/>
        <scheme val="none"/>
      </font>
      <fill>
        <patternFill patternType="solid">
          <fgColor indexed="64"/>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scheme val="none"/>
      </font>
      <numFmt numFmtId="4" formatCode="#,##0.00"/>
      <fill>
        <patternFill patternType="solid">
          <fgColor indexed="64"/>
          <bgColor theme="0" tint="-0.3499862666707357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auto="1"/>
        <name val="Times New Roman"/>
        <scheme val="none"/>
      </font>
      <numFmt numFmtId="4" formatCode="#,##0.00"/>
      <fill>
        <patternFill patternType="solid">
          <fgColor indexed="64"/>
          <bgColor theme="0" tint="-0.34998626667073579"/>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auto="1"/>
        <name val="Times New Roman"/>
        <scheme val="none"/>
      </font>
      <numFmt numFmtId="0" formatCode="General"/>
      <fill>
        <patternFill patternType="solid">
          <fgColor indexed="64"/>
          <bgColor theme="0" tint="-0.34998626667073579"/>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Times New Roman"/>
        <scheme val="none"/>
      </font>
      <numFmt numFmtId="0" formatCode="General"/>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auto="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left style="thin">
          <color indexed="64"/>
        </left>
        <right style="thin">
          <color indexed="64"/>
        </right>
        <bottom style="thin">
          <color indexed="64"/>
        </bottom>
      </border>
    </dxf>
    <dxf>
      <font>
        <strike val="0"/>
        <outline val="0"/>
        <shadow val="0"/>
        <u val="none"/>
        <vertAlign val="baseline"/>
        <sz val="11"/>
        <name val="Times New Roman"/>
        <scheme val="none"/>
      </font>
      <numFmt numFmtId="4" formatCode="#,##0.00"/>
      <fill>
        <patternFill>
          <bgColor theme="0"/>
        </patternFill>
      </fill>
      <alignment horizontal="center" vertical="center" textRotation="0" indent="0" justifyLastLine="0" shrinkToFit="0" readingOrder="0"/>
    </dxf>
    <dxf>
      <font>
        <b/>
        <i val="0"/>
        <strike val="0"/>
        <condense val="0"/>
        <extend val="0"/>
        <outline val="0"/>
        <shadow val="0"/>
        <u val="none"/>
        <vertAlign val="baseline"/>
        <sz val="12"/>
        <color theme="0"/>
        <name val="Times New Roman"/>
        <scheme val="none"/>
      </font>
      <numFmt numFmtId="4" formatCode="#,##0.00"/>
      <fill>
        <patternFill patternType="solid">
          <fgColor theme="4"/>
          <bgColor theme="0"/>
        </patternFill>
      </fill>
      <alignment horizontal="center" vertical="center" textRotation="0" wrapText="1" indent="0" justifyLastLine="0" shrinkToFit="0" readingOrder="0"/>
      <protection locked="1" hidden="1"/>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outline val="0"/>
        <shadow val="0"/>
        <u val="none"/>
        <vertAlign val="baseline"/>
        <sz val="11"/>
        <color theme="1"/>
        <name val="Times New Roman"/>
        <scheme val="none"/>
      </font>
      <fill>
        <patternFill patternType="solid">
          <fgColor indexed="64"/>
          <bgColor theme="0"/>
        </patternFill>
      </fill>
      <border diagonalUp="0" diagonalDown="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1"/>
        <color theme="1"/>
        <name val="Times New Roman"/>
        <scheme val="none"/>
      </font>
      <numFmt numFmtId="30" formatCode="@"/>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fill>
        <patternFill patternType="solid">
          <fgColor indexed="64"/>
          <bgColor theme="0"/>
        </patternFill>
      </fill>
      <border diagonalUp="0" diagonalDown="0" outline="0">
        <left style="thin">
          <color indexed="64"/>
        </left>
        <right style="thin">
          <color indexed="64"/>
        </right>
        <top/>
        <bottom/>
      </border>
    </dxf>
    <dxf>
      <font>
        <strike val="0"/>
        <outline val="0"/>
        <shadow val="0"/>
        <u val="none"/>
        <vertAlign val="baseline"/>
        <sz val="11"/>
        <color theme="1"/>
        <name val="Times New Roman"/>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Times New Roman"/>
        <scheme val="none"/>
      </font>
      <numFmt numFmtId="17" formatCode="#\ ?/?"/>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theme="4" tint="0.39997558519241921"/>
        </top>
      </border>
    </dxf>
    <dxf>
      <font>
        <strike val="0"/>
        <outline val="0"/>
        <shadow val="0"/>
        <u val="none"/>
        <vertAlign val="baseline"/>
        <name val="Times New Roman"/>
        <scheme val="none"/>
      </font>
      <fill>
        <patternFill>
          <bgColor theme="0"/>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0"/>
        <name val="Times New Roman"/>
        <scheme val="none"/>
      </font>
      <fill>
        <patternFill patternType="solid">
          <fgColor theme="4"/>
          <bgColor rgb="FF002060"/>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bgColor rgb="FFFF00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owerPivotData" Target="model/item.data"/><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435428</xdr:colOff>
      <xdr:row>0</xdr:row>
      <xdr:rowOff>231322</xdr:rowOff>
    </xdr:from>
    <xdr:to>
      <xdr:col>15</xdr:col>
      <xdr:colOff>608920</xdr:colOff>
      <xdr:row>14</xdr:row>
      <xdr:rowOff>54429</xdr:rowOff>
    </xdr:to>
    <xdr:sp macro="" textlink="">
      <xdr:nvSpPr>
        <xdr:cNvPr id="4" name="Rettangolo 3"/>
        <xdr:cNvSpPr/>
      </xdr:nvSpPr>
      <xdr:spPr>
        <a:xfrm>
          <a:off x="12749892" y="231322"/>
          <a:ext cx="19182671" cy="451757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it-IT" sz="1100">
              <a:solidFill>
                <a:schemeClr val="tx1"/>
              </a:solidFill>
            </a:rPr>
            <a:t>Se l'impianto non ha funzionato per almeno un anno fra il 2005 e il 2011, allora la produzione di base sarà definita come la produzione annua fino a quando siano raggiunti quattro anni di funzionamento, e successivamente come la media dei precedenti tre anni di tale periodo *.</a:t>
          </a:r>
        </a:p>
        <a:p>
          <a:endParaRPr lang="it-IT" sz="1100">
            <a:solidFill>
              <a:schemeClr val="tx1"/>
            </a:solidFill>
          </a:endParaRPr>
        </a:p>
        <a:p>
          <a:r>
            <a:rPr lang="it-IT" sz="1100">
              <a:solidFill>
                <a:schemeClr val="tx1"/>
              </a:solidFill>
            </a:rPr>
            <a:t>Se l'impianto non ha funzionato per almeno un anno fra il 2005 e il 2011, il </a:t>
          </a:r>
          <a:r>
            <a:rPr lang="it-IT" sz="1100" i="1">
              <a:solidFill>
                <a:schemeClr val="tx1"/>
              </a:solidFill>
            </a:rPr>
            <a:t>consumo di base </a:t>
          </a:r>
          <a:r>
            <a:rPr lang="it-IT" sz="1100">
              <a:solidFill>
                <a:schemeClr val="tx1"/>
              </a:solidFill>
            </a:rPr>
            <a:t>di energia elettrica sarà definito come il consumo annuo di energia elettrica fino a quando siano raggiunti quattro anni di funzionamento, e successivamente come la media dei precedenti tre anni di funzionamento *</a:t>
          </a:r>
        </a:p>
        <a:p>
          <a:endParaRPr lang="it-IT" sz="1100">
            <a:solidFill>
              <a:schemeClr val="tx1"/>
            </a:solidFill>
          </a:endParaRPr>
        </a:p>
        <a:p>
          <a:r>
            <a:rPr lang="it-IT" sz="1100">
              <a:solidFill>
                <a:schemeClr val="tx1"/>
              </a:solidFill>
            </a:rPr>
            <a:t>Se l’impianto fabbrica sia prodotti che risultano ammissibili agli aiuti (che rientrano cioè nei settori e sottosettori elencati nell’allegato II della Comunicazione della Commissione (2012/C 158/04)) che prodotti che non sono ammissibili agli aiuti, l’importo massimo dell’aiuto sarà calcolato soltanto per i prodotti ammissibili.</a:t>
          </a:r>
        </a:p>
        <a:p>
          <a:endParaRPr lang="it-IT" sz="1100">
            <a:solidFill>
              <a:schemeClr val="tx1"/>
            </a:solidFill>
          </a:endParaRPr>
        </a:p>
        <a:p>
          <a:r>
            <a:rPr lang="it-IT" sz="1100">
              <a:solidFill>
                <a:schemeClr val="tx1"/>
              </a:solidFill>
            </a:rPr>
            <a:t>Se, nel periodo in cui viene concesso l'aiuto, la capacità produttiva dell’impianto è stata significativamente incrementata, la </a:t>
          </a:r>
          <a:r>
            <a:rPr lang="it-IT" sz="1100" i="1">
              <a:solidFill>
                <a:schemeClr val="tx1"/>
              </a:solidFill>
            </a:rPr>
            <a:t>produzione di base</a:t>
          </a:r>
          <a:r>
            <a:rPr lang="it-IT" sz="1100">
              <a:solidFill>
                <a:schemeClr val="tx1"/>
              </a:solidFill>
            </a:rPr>
            <a:t> può essere aumentata proporzionalmente a tale incremento.</a:t>
          </a:r>
        </a:p>
        <a:p>
          <a:endParaRPr lang="it-IT" sz="1100">
            <a:solidFill>
              <a:schemeClr val="tx1"/>
            </a:solidFill>
          </a:endParaRPr>
        </a:p>
        <a:p>
          <a:r>
            <a:rPr lang="it-IT" sz="1100">
              <a:solidFill>
                <a:schemeClr val="tx1"/>
              </a:solidFill>
            </a:rPr>
            <a:t>Se nell’anno 2020 l’impianto ha ridotto il livello produttivo di una percentuale:</a:t>
          </a:r>
        </a:p>
        <a:p>
          <a:pPr lvl="0"/>
          <a:r>
            <a:rPr lang="it-IT" sz="1100">
              <a:solidFill>
                <a:schemeClr val="tx1"/>
              </a:solidFill>
            </a:rPr>
            <a:t>compresa tra il 50 % e il 75 % rispetto alla </a:t>
          </a:r>
          <a:r>
            <a:rPr lang="it-IT" sz="1100" i="1">
              <a:solidFill>
                <a:schemeClr val="tx1"/>
              </a:solidFill>
            </a:rPr>
            <a:t>produzione di base</a:t>
          </a:r>
          <a:r>
            <a:rPr lang="it-IT" sz="1100">
              <a:solidFill>
                <a:schemeClr val="tx1"/>
              </a:solidFill>
            </a:rPr>
            <a:t>, l’impianto riceverà soltanto la metà dell’importo di aiuto corrispondente alla </a:t>
          </a:r>
          <a:r>
            <a:rPr lang="it-IT" sz="1100" i="1">
              <a:solidFill>
                <a:schemeClr val="tx1"/>
              </a:solidFill>
            </a:rPr>
            <a:t>produzione di base/al consumo di base</a:t>
          </a:r>
          <a:r>
            <a:rPr lang="it-IT" sz="1100">
              <a:solidFill>
                <a:schemeClr val="tx1"/>
              </a:solidFill>
            </a:rPr>
            <a:t> di energia elettrica;</a:t>
          </a:r>
        </a:p>
        <a:p>
          <a:pPr lvl="0"/>
          <a:r>
            <a:rPr lang="it-IT" sz="1100">
              <a:solidFill>
                <a:schemeClr val="tx1"/>
              </a:solidFill>
            </a:rPr>
            <a:t>compresa tra il 75 % e il 90 % rispetto alla </a:t>
          </a:r>
          <a:r>
            <a:rPr lang="it-IT" sz="1100" i="1">
              <a:solidFill>
                <a:schemeClr val="tx1"/>
              </a:solidFill>
            </a:rPr>
            <a:t>produzione di base</a:t>
          </a:r>
          <a:r>
            <a:rPr lang="it-IT" sz="1100">
              <a:solidFill>
                <a:schemeClr val="tx1"/>
              </a:solidFill>
            </a:rPr>
            <a:t>, l’impianto riceverà soltanto il 25 % dell’importo di aiuto corrispondente alla </a:t>
          </a:r>
          <a:r>
            <a:rPr lang="it-IT" sz="1100" i="1">
              <a:solidFill>
                <a:schemeClr val="tx1"/>
              </a:solidFill>
            </a:rPr>
            <a:t>produzione di base/al consumo di base</a:t>
          </a:r>
          <a:r>
            <a:rPr lang="it-IT" sz="1100">
              <a:solidFill>
                <a:schemeClr val="tx1"/>
              </a:solidFill>
            </a:rPr>
            <a:t> di energia elettrica;</a:t>
          </a:r>
        </a:p>
        <a:p>
          <a:pPr lvl="0"/>
          <a:r>
            <a:rPr lang="it-IT" sz="1100">
              <a:solidFill>
                <a:schemeClr val="tx1"/>
              </a:solidFill>
            </a:rPr>
            <a:t>superiore al 90 % rispetto alla </a:t>
          </a:r>
          <a:r>
            <a:rPr lang="it-IT" sz="1100" i="1">
              <a:solidFill>
                <a:schemeClr val="tx1"/>
              </a:solidFill>
            </a:rPr>
            <a:t>produzione di base</a:t>
          </a:r>
          <a:r>
            <a:rPr lang="it-IT" sz="1100">
              <a:solidFill>
                <a:schemeClr val="tx1"/>
              </a:solidFill>
            </a:rPr>
            <a:t>, l’impianto non riceverà alcun aiuto.</a:t>
          </a:r>
        </a:p>
        <a:p>
          <a:pPr lvl="0"/>
          <a:endParaRPr lang="it-IT" sz="1100">
            <a:solidFill>
              <a:schemeClr val="tx1"/>
            </a:solidFill>
          </a:endParaRPr>
        </a:p>
        <a:p>
          <a:r>
            <a:rPr lang="it-IT" sz="1100">
              <a:solidFill>
                <a:schemeClr val="tx1"/>
              </a:solidFill>
            </a:rPr>
            <a:t>Ai sensi del paragrafo 11 degli orientamenti ETS del 2012 - Comunicazione della Commissione (2012/C 158/04) - in caso di contratti di fornitura di energia elettrica che non comprendono alcun costo di CO2 non vengono concessi aiuti di Stato. Gli aiuti saranno concessi anche agli autoproduttori che dimostrino che l’energia elettrica autogenerata include i costi di CO2, ad esempio allegando alla domanda il contratto per la fornitura del combustibile acquistato**</a:t>
          </a:r>
        </a:p>
        <a:p>
          <a:endParaRPr lang="it-IT" sz="1100">
            <a:solidFill>
              <a:schemeClr val="tx1"/>
            </a:solidFill>
          </a:endParaRPr>
        </a:p>
        <a:p>
          <a:endParaRPr lang="it-IT" sz="1100">
            <a:solidFill>
              <a:schemeClr val="tx1"/>
            </a:solidFill>
          </a:endParaRPr>
        </a:p>
        <a:p>
          <a:r>
            <a:rPr lang="it-IT" sz="1100">
              <a:solidFill>
                <a:schemeClr val="tx1"/>
              </a:solidFill>
            </a:rPr>
            <a:t>* Cfr. quesito n.10 chiarimenti della Commissione europea per la corretta applicazione degli aiuti di Stato per i costi delle emissioni indirette sostenuti dalle imprese nel 2020.</a:t>
          </a:r>
        </a:p>
        <a:p>
          <a:endParaRPr lang="it-IT" sz="1100">
            <a:solidFill>
              <a:schemeClr val="tx1"/>
            </a:solidFill>
          </a:endParaRPr>
        </a:p>
        <a:p>
          <a:r>
            <a:rPr lang="it-IT" sz="1100">
              <a:solidFill>
                <a:schemeClr val="tx1"/>
              </a:solidFill>
            </a:rPr>
            <a:t>** Cfr. quesito n.5 chiarimenti della Commissione europea per la corretta applicazione degli aiuti di Stato per i costi delle emissioni indirette sostenuti dalle imprese nel 2020.</a:t>
          </a:r>
        </a:p>
        <a:p>
          <a:pPr algn="ctr"/>
          <a:endParaRPr lang="it-I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435430</xdr:colOff>
      <xdr:row>0</xdr:row>
      <xdr:rowOff>176894</xdr:rowOff>
    </xdr:from>
    <xdr:to>
      <xdr:col>11</xdr:col>
      <xdr:colOff>693965</xdr:colOff>
      <xdr:row>1</xdr:row>
      <xdr:rowOff>3524251</xdr:rowOff>
    </xdr:to>
    <xdr:sp macro="" textlink="">
      <xdr:nvSpPr>
        <xdr:cNvPr id="2" name="Rettangolo 1"/>
        <xdr:cNvSpPr/>
      </xdr:nvSpPr>
      <xdr:spPr>
        <a:xfrm>
          <a:off x="7620001" y="176894"/>
          <a:ext cx="15389678" cy="488496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it-IT" sz="1100">
              <a:solidFill>
                <a:schemeClr val="tx1"/>
              </a:solidFill>
            </a:rPr>
            <a:t>Se l'impianto non ha funzionato per almeno un anno fra il 2005 e il 2011, allora la produzione di base sarà definita come la produzione annua fino a quando siano raggiunti quattro anni di funzionamento, e successivamente come la media dei precedenti tre anni di tale periodo *.</a:t>
          </a:r>
        </a:p>
        <a:p>
          <a:endParaRPr lang="it-IT" sz="1100">
            <a:solidFill>
              <a:schemeClr val="tx1"/>
            </a:solidFill>
          </a:endParaRPr>
        </a:p>
        <a:p>
          <a:r>
            <a:rPr lang="it-IT" sz="1100">
              <a:solidFill>
                <a:schemeClr val="tx1"/>
              </a:solidFill>
            </a:rPr>
            <a:t>Se l'impianto non ha funzionato per almeno un anno fra il 2005 e il 2011, il </a:t>
          </a:r>
          <a:r>
            <a:rPr lang="it-IT" sz="1100" i="1">
              <a:solidFill>
                <a:schemeClr val="tx1"/>
              </a:solidFill>
            </a:rPr>
            <a:t>consumo di base </a:t>
          </a:r>
          <a:r>
            <a:rPr lang="it-IT" sz="1100">
              <a:solidFill>
                <a:schemeClr val="tx1"/>
              </a:solidFill>
            </a:rPr>
            <a:t>di energia elettrica sarà definito come il consumo annuo di energia elettrica fino a quando siano raggiunti quattro anni di funzionamento, e successivamente come la media dei precedenti tre anni di funzionamento *</a:t>
          </a:r>
        </a:p>
        <a:p>
          <a:endParaRPr lang="it-IT" sz="1100">
            <a:solidFill>
              <a:schemeClr val="tx1"/>
            </a:solidFill>
          </a:endParaRPr>
        </a:p>
        <a:p>
          <a:r>
            <a:rPr lang="it-IT" sz="1100">
              <a:solidFill>
                <a:schemeClr val="tx1"/>
              </a:solidFill>
            </a:rPr>
            <a:t>Se l’impianto fabbrica sia prodotti che risultano ammissibili agli aiuti (che rientrano cioè nei settori e sottosettori elencati nell’allegato II della Comunicazione della Commissione (2012/C 158/04)) che prodotti che non sono ammissibili agli aiuti, l’importo massimo dell’aiuto sarà calcolato soltanto per i prodotti ammissibili.</a:t>
          </a:r>
        </a:p>
        <a:p>
          <a:endParaRPr lang="it-IT" sz="1100">
            <a:solidFill>
              <a:schemeClr val="tx1"/>
            </a:solidFill>
          </a:endParaRPr>
        </a:p>
        <a:p>
          <a:r>
            <a:rPr lang="it-IT" sz="1100">
              <a:solidFill>
                <a:schemeClr val="tx1"/>
              </a:solidFill>
            </a:rPr>
            <a:t>Se, nel periodo in cui viene concesso l'aiuto, la capacità produttiva dell’impianto è stata significativamente incrementata, la </a:t>
          </a:r>
          <a:r>
            <a:rPr lang="it-IT" sz="1100" i="1">
              <a:solidFill>
                <a:schemeClr val="tx1"/>
              </a:solidFill>
            </a:rPr>
            <a:t>produzione di base</a:t>
          </a:r>
          <a:r>
            <a:rPr lang="it-IT" sz="1100">
              <a:solidFill>
                <a:schemeClr val="tx1"/>
              </a:solidFill>
            </a:rPr>
            <a:t> può essere aumentata proporzionalmente a tale incremento.</a:t>
          </a:r>
        </a:p>
        <a:p>
          <a:endParaRPr lang="it-IT" sz="1100">
            <a:solidFill>
              <a:schemeClr val="tx1"/>
            </a:solidFill>
          </a:endParaRPr>
        </a:p>
        <a:p>
          <a:r>
            <a:rPr lang="it-IT" sz="1100">
              <a:solidFill>
                <a:schemeClr val="tx1"/>
              </a:solidFill>
            </a:rPr>
            <a:t>Se nell’anno 2020 l’impianto ha ridotto il livello produttivo di una percentuale:</a:t>
          </a:r>
        </a:p>
        <a:p>
          <a:pPr lvl="0"/>
          <a:r>
            <a:rPr lang="it-IT" sz="1100">
              <a:solidFill>
                <a:schemeClr val="tx1"/>
              </a:solidFill>
            </a:rPr>
            <a:t>compresa tra il 50 % e il 75 % rispetto alla </a:t>
          </a:r>
          <a:r>
            <a:rPr lang="it-IT" sz="1100" i="1">
              <a:solidFill>
                <a:schemeClr val="tx1"/>
              </a:solidFill>
            </a:rPr>
            <a:t>produzione di base</a:t>
          </a:r>
          <a:r>
            <a:rPr lang="it-IT" sz="1100">
              <a:solidFill>
                <a:schemeClr val="tx1"/>
              </a:solidFill>
            </a:rPr>
            <a:t>, l’impianto riceverà soltanto la metà dell’importo di aiuto corrispondente alla </a:t>
          </a:r>
          <a:r>
            <a:rPr lang="it-IT" sz="1100" i="1">
              <a:solidFill>
                <a:schemeClr val="tx1"/>
              </a:solidFill>
            </a:rPr>
            <a:t>produzione di base/al consumo di base</a:t>
          </a:r>
          <a:r>
            <a:rPr lang="it-IT" sz="1100">
              <a:solidFill>
                <a:schemeClr val="tx1"/>
              </a:solidFill>
            </a:rPr>
            <a:t> di energia elettrica;</a:t>
          </a:r>
        </a:p>
        <a:p>
          <a:pPr lvl="0"/>
          <a:r>
            <a:rPr lang="it-IT" sz="1100">
              <a:solidFill>
                <a:schemeClr val="tx1"/>
              </a:solidFill>
            </a:rPr>
            <a:t>compresa tra il 75 % e il 90 % rispetto alla </a:t>
          </a:r>
          <a:r>
            <a:rPr lang="it-IT" sz="1100" i="1">
              <a:solidFill>
                <a:schemeClr val="tx1"/>
              </a:solidFill>
            </a:rPr>
            <a:t>produzione di base</a:t>
          </a:r>
          <a:r>
            <a:rPr lang="it-IT" sz="1100">
              <a:solidFill>
                <a:schemeClr val="tx1"/>
              </a:solidFill>
            </a:rPr>
            <a:t>, l’impianto riceverà soltanto il 25 % dell’importo di aiuto corrispondente alla </a:t>
          </a:r>
          <a:r>
            <a:rPr lang="it-IT" sz="1100" i="1">
              <a:solidFill>
                <a:schemeClr val="tx1"/>
              </a:solidFill>
            </a:rPr>
            <a:t>produzione di base/al consumo di base</a:t>
          </a:r>
          <a:r>
            <a:rPr lang="it-IT" sz="1100">
              <a:solidFill>
                <a:schemeClr val="tx1"/>
              </a:solidFill>
            </a:rPr>
            <a:t> di energia elettrica;</a:t>
          </a:r>
        </a:p>
        <a:p>
          <a:pPr lvl="0"/>
          <a:r>
            <a:rPr lang="it-IT" sz="1100">
              <a:solidFill>
                <a:schemeClr val="tx1"/>
              </a:solidFill>
            </a:rPr>
            <a:t>superiore al 90 % rispetto alla </a:t>
          </a:r>
          <a:r>
            <a:rPr lang="it-IT" sz="1100" i="1">
              <a:solidFill>
                <a:schemeClr val="tx1"/>
              </a:solidFill>
            </a:rPr>
            <a:t>produzione di base</a:t>
          </a:r>
          <a:r>
            <a:rPr lang="it-IT" sz="1100">
              <a:solidFill>
                <a:schemeClr val="tx1"/>
              </a:solidFill>
            </a:rPr>
            <a:t>, l’impianto non riceverà alcun aiuto.</a:t>
          </a:r>
        </a:p>
        <a:p>
          <a:pPr lvl="0"/>
          <a:endParaRPr lang="it-IT" sz="1100">
            <a:solidFill>
              <a:schemeClr val="tx1"/>
            </a:solidFill>
          </a:endParaRPr>
        </a:p>
        <a:p>
          <a:r>
            <a:rPr lang="it-IT" sz="1100">
              <a:solidFill>
                <a:schemeClr val="tx1"/>
              </a:solidFill>
            </a:rPr>
            <a:t>Ai sensi del paragrafo 11 degli orientamenti ETS del 2012 - Comunicazione della Commissione (2012/C 158/04) - in caso di contratti di fornitura di energia elettrica che non comprendono alcun costo di CO2 non vengono concessi aiuti di Stato. Gli aiuti saranno concessi anche agli autoproduttori che dimostrino che l’energia elettrica autogenerata include i costi di CO2, ad esempio allegando alla domanda il contratto per la fornitura del combustibile acquistato**</a:t>
          </a:r>
        </a:p>
        <a:p>
          <a:endParaRPr lang="it-IT" sz="1100">
            <a:solidFill>
              <a:schemeClr val="tx1"/>
            </a:solidFill>
          </a:endParaRPr>
        </a:p>
        <a:p>
          <a:endParaRPr lang="it-IT" sz="1100">
            <a:solidFill>
              <a:schemeClr val="tx1"/>
            </a:solidFill>
          </a:endParaRPr>
        </a:p>
        <a:p>
          <a:r>
            <a:rPr lang="it-IT" sz="1100">
              <a:solidFill>
                <a:schemeClr val="tx1"/>
              </a:solidFill>
            </a:rPr>
            <a:t>* Cfr. quesito n.10 chiarimenti della Commissione europea per la corretta applicazione degli aiuti di Stato per i costi delle emissioni indirette sostenuti dalle imprese nel 2020.</a:t>
          </a:r>
        </a:p>
        <a:p>
          <a:endParaRPr lang="it-IT" sz="1100">
            <a:solidFill>
              <a:schemeClr val="tx1"/>
            </a:solidFill>
          </a:endParaRPr>
        </a:p>
        <a:p>
          <a:r>
            <a:rPr lang="it-IT" sz="1100">
              <a:solidFill>
                <a:schemeClr val="tx1"/>
              </a:solidFill>
            </a:rPr>
            <a:t>** Cfr. quesito n.5 chiarimenti della Commissione europea per la corretta applicazione degli aiuti di Stato per i costi delle emissioni indirette sostenuti dalle imprese nel 2020.</a:t>
          </a:r>
        </a:p>
        <a:p>
          <a:pPr algn="ctr"/>
          <a:endParaRPr lang="it-IT"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503465</xdr:colOff>
      <xdr:row>0</xdr:row>
      <xdr:rowOff>272143</xdr:rowOff>
    </xdr:from>
    <xdr:to>
      <xdr:col>11</xdr:col>
      <xdr:colOff>163286</xdr:colOff>
      <xdr:row>4</xdr:row>
      <xdr:rowOff>258536</xdr:rowOff>
    </xdr:to>
    <xdr:sp macro="" textlink="">
      <xdr:nvSpPr>
        <xdr:cNvPr id="3" name="Rettangolo 2"/>
        <xdr:cNvSpPr/>
      </xdr:nvSpPr>
      <xdr:spPr>
        <a:xfrm>
          <a:off x="7511144" y="272143"/>
          <a:ext cx="17403535" cy="408214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it-IT" sz="1100">
              <a:solidFill>
                <a:schemeClr val="tx1"/>
              </a:solidFill>
            </a:rPr>
            <a:t>Se l'impianto non ha funzionato per almeno un anno fra il 2005 e il 2011, allora la produzione di base sarà definita come la produzione annua fino a quando siano raggiunti quattro anni di funzionamento, e successivamente come la media dei precedenti tre anni di tale periodo *.</a:t>
          </a:r>
        </a:p>
        <a:p>
          <a:endParaRPr lang="it-IT" sz="1100">
            <a:solidFill>
              <a:schemeClr val="tx1"/>
            </a:solidFill>
          </a:endParaRPr>
        </a:p>
        <a:p>
          <a:r>
            <a:rPr lang="it-IT" sz="1100">
              <a:solidFill>
                <a:schemeClr val="tx1"/>
              </a:solidFill>
            </a:rPr>
            <a:t>Se l'impianto non ha funzionato per almeno un anno fra il 2005 e il 2011, il </a:t>
          </a:r>
          <a:r>
            <a:rPr lang="it-IT" sz="1100" i="1">
              <a:solidFill>
                <a:schemeClr val="tx1"/>
              </a:solidFill>
            </a:rPr>
            <a:t>consumo di base </a:t>
          </a:r>
          <a:r>
            <a:rPr lang="it-IT" sz="1100">
              <a:solidFill>
                <a:schemeClr val="tx1"/>
              </a:solidFill>
            </a:rPr>
            <a:t>di energia elettrica sarà definito come il consumo annuo di energia elettrica fino a quando siano raggiunti quattro anni di funzionamento, e successivamente come la media dei precedenti tre anni di funzionamento *</a:t>
          </a:r>
        </a:p>
        <a:p>
          <a:endParaRPr lang="it-IT" sz="1100">
            <a:solidFill>
              <a:schemeClr val="tx1"/>
            </a:solidFill>
          </a:endParaRPr>
        </a:p>
        <a:p>
          <a:r>
            <a:rPr lang="it-IT" sz="1100">
              <a:solidFill>
                <a:schemeClr val="tx1"/>
              </a:solidFill>
            </a:rPr>
            <a:t>Se l’impianto fabbrica sia prodotti che risultano ammissibili agli aiuti (che rientrano cioè nei settori e sottosettori elencati nell’allegato II della Comunicazione della Commissione (2012/C 158/04)) che prodotti che non sono ammissibili agli aiuti, l’importo massimo dell’aiuto sarà calcolato soltanto per i prodotti ammissibili.</a:t>
          </a:r>
        </a:p>
        <a:p>
          <a:endParaRPr lang="it-IT" sz="1100">
            <a:solidFill>
              <a:schemeClr val="tx1"/>
            </a:solidFill>
          </a:endParaRPr>
        </a:p>
        <a:p>
          <a:r>
            <a:rPr lang="it-IT" sz="1100">
              <a:solidFill>
                <a:schemeClr val="tx1"/>
              </a:solidFill>
            </a:rPr>
            <a:t>Se, nel periodo in cui viene concesso l'aiuto, la capacità produttiva dell’impianto è stata significativamente incrementata, la </a:t>
          </a:r>
          <a:r>
            <a:rPr lang="it-IT" sz="1100" i="1">
              <a:solidFill>
                <a:schemeClr val="tx1"/>
              </a:solidFill>
            </a:rPr>
            <a:t>produzione di base</a:t>
          </a:r>
          <a:r>
            <a:rPr lang="it-IT" sz="1100">
              <a:solidFill>
                <a:schemeClr val="tx1"/>
              </a:solidFill>
            </a:rPr>
            <a:t> può essere aumentata proporzionalmente a tale incremento.</a:t>
          </a:r>
        </a:p>
        <a:p>
          <a:endParaRPr lang="it-IT" sz="1100">
            <a:solidFill>
              <a:schemeClr val="tx1"/>
            </a:solidFill>
          </a:endParaRPr>
        </a:p>
        <a:p>
          <a:r>
            <a:rPr lang="it-IT" sz="1100">
              <a:solidFill>
                <a:schemeClr val="tx1"/>
              </a:solidFill>
            </a:rPr>
            <a:t>Se nell’anno 2020 l’impianto ha ridotto il livello produttivo di una percentuale:</a:t>
          </a:r>
        </a:p>
        <a:p>
          <a:pPr lvl="0"/>
          <a:r>
            <a:rPr lang="it-IT" sz="1100">
              <a:solidFill>
                <a:schemeClr val="tx1"/>
              </a:solidFill>
            </a:rPr>
            <a:t>compresa tra il 50 % e il 75 % rispetto alla </a:t>
          </a:r>
          <a:r>
            <a:rPr lang="it-IT" sz="1100" i="1">
              <a:solidFill>
                <a:schemeClr val="tx1"/>
              </a:solidFill>
            </a:rPr>
            <a:t>produzione di base</a:t>
          </a:r>
          <a:r>
            <a:rPr lang="it-IT" sz="1100">
              <a:solidFill>
                <a:schemeClr val="tx1"/>
              </a:solidFill>
            </a:rPr>
            <a:t>, l’impianto riceverà soltanto la metà dell’importo di aiuto corrispondente alla </a:t>
          </a:r>
          <a:r>
            <a:rPr lang="it-IT" sz="1100" i="1">
              <a:solidFill>
                <a:schemeClr val="tx1"/>
              </a:solidFill>
            </a:rPr>
            <a:t>produzione di base/al consumo di base</a:t>
          </a:r>
          <a:r>
            <a:rPr lang="it-IT" sz="1100">
              <a:solidFill>
                <a:schemeClr val="tx1"/>
              </a:solidFill>
            </a:rPr>
            <a:t> di energia elettrica;</a:t>
          </a:r>
        </a:p>
        <a:p>
          <a:pPr lvl="0"/>
          <a:r>
            <a:rPr lang="it-IT" sz="1100">
              <a:solidFill>
                <a:schemeClr val="tx1"/>
              </a:solidFill>
            </a:rPr>
            <a:t>compresa tra il 75 % e il 90 % rispetto alla </a:t>
          </a:r>
          <a:r>
            <a:rPr lang="it-IT" sz="1100" i="1">
              <a:solidFill>
                <a:schemeClr val="tx1"/>
              </a:solidFill>
            </a:rPr>
            <a:t>produzione di base</a:t>
          </a:r>
          <a:r>
            <a:rPr lang="it-IT" sz="1100">
              <a:solidFill>
                <a:schemeClr val="tx1"/>
              </a:solidFill>
            </a:rPr>
            <a:t>, l’impianto riceverà soltanto il 25 % dell’importo di aiuto corrispondente alla </a:t>
          </a:r>
          <a:r>
            <a:rPr lang="it-IT" sz="1100" i="1">
              <a:solidFill>
                <a:schemeClr val="tx1"/>
              </a:solidFill>
            </a:rPr>
            <a:t>produzione di base/al consumo di base</a:t>
          </a:r>
          <a:r>
            <a:rPr lang="it-IT" sz="1100">
              <a:solidFill>
                <a:schemeClr val="tx1"/>
              </a:solidFill>
            </a:rPr>
            <a:t> di energia elettrica;</a:t>
          </a:r>
        </a:p>
        <a:p>
          <a:pPr lvl="0"/>
          <a:r>
            <a:rPr lang="it-IT" sz="1100">
              <a:solidFill>
                <a:schemeClr val="tx1"/>
              </a:solidFill>
            </a:rPr>
            <a:t>superiore al 90 % rispetto alla </a:t>
          </a:r>
          <a:r>
            <a:rPr lang="it-IT" sz="1100" i="1">
              <a:solidFill>
                <a:schemeClr val="tx1"/>
              </a:solidFill>
            </a:rPr>
            <a:t>produzione di base</a:t>
          </a:r>
          <a:r>
            <a:rPr lang="it-IT" sz="1100">
              <a:solidFill>
                <a:schemeClr val="tx1"/>
              </a:solidFill>
            </a:rPr>
            <a:t>, l’impianto non riceverà alcun aiuto.</a:t>
          </a:r>
        </a:p>
        <a:p>
          <a:pPr lvl="0"/>
          <a:endParaRPr lang="it-IT" sz="1100">
            <a:solidFill>
              <a:schemeClr val="tx1"/>
            </a:solidFill>
          </a:endParaRPr>
        </a:p>
        <a:p>
          <a:r>
            <a:rPr lang="it-IT" sz="1100">
              <a:solidFill>
                <a:schemeClr val="tx1"/>
              </a:solidFill>
            </a:rPr>
            <a:t>Ai sensi del paragrafo 11 degli orientamenti ETS del 2012 - Comunicazione della Commissione (2012/C 158/04) - in caso di contratti di fornitura di energia elettrica che non comprendono alcun costo di CO2 non vengono concessi aiuti di Stato. Gli aiuti saranno concessi anche agli autoproduttori che dimostrino che l’energia elettrica autogenerata include i costi di CO2, ad esempio allegando alla domanda il contratto per la fornitura del combustibile acquistato**</a:t>
          </a:r>
        </a:p>
        <a:p>
          <a:endParaRPr lang="it-IT" sz="1100">
            <a:solidFill>
              <a:schemeClr val="tx1"/>
            </a:solidFill>
          </a:endParaRPr>
        </a:p>
        <a:p>
          <a:endParaRPr lang="it-IT" sz="1100">
            <a:solidFill>
              <a:schemeClr val="tx1"/>
            </a:solidFill>
          </a:endParaRPr>
        </a:p>
        <a:p>
          <a:r>
            <a:rPr lang="it-IT" sz="1100">
              <a:solidFill>
                <a:schemeClr val="tx1"/>
              </a:solidFill>
            </a:rPr>
            <a:t>* Cfr. quesito n.10 chiarimenti della Commissione europea per la corretta applicazione degli aiuti di Stato per i costi delle emissioni indirette sostenuti dalle imprese nel 2020.</a:t>
          </a:r>
        </a:p>
        <a:p>
          <a:endParaRPr lang="it-IT" sz="1100">
            <a:solidFill>
              <a:schemeClr val="tx1"/>
            </a:solidFill>
          </a:endParaRPr>
        </a:p>
        <a:p>
          <a:r>
            <a:rPr lang="it-IT" sz="1100">
              <a:solidFill>
                <a:schemeClr val="tx1"/>
              </a:solidFill>
            </a:rPr>
            <a:t>** Cfr. quesito n.5 chiarimenti della Commissione europea per la corretta applicazione degli aiuti di Stato per i costi delle emissioni indirette sostenuti dalle imprese nel 2020.</a:t>
          </a:r>
        </a:p>
        <a:p>
          <a:pPr algn="ctr"/>
          <a:endParaRPr lang="it-IT"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968375</xdr:colOff>
      <xdr:row>0</xdr:row>
      <xdr:rowOff>269875</xdr:rowOff>
    </xdr:from>
    <xdr:to>
      <xdr:col>11</xdr:col>
      <xdr:colOff>1746250</xdr:colOff>
      <xdr:row>3</xdr:row>
      <xdr:rowOff>192769</xdr:rowOff>
    </xdr:to>
    <xdr:sp macro="" textlink="">
      <xdr:nvSpPr>
        <xdr:cNvPr id="2" name="Rettangolo 1"/>
        <xdr:cNvSpPr/>
      </xdr:nvSpPr>
      <xdr:spPr>
        <a:xfrm>
          <a:off x="9985375" y="269875"/>
          <a:ext cx="16271875" cy="449489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it-IT" sz="1100">
              <a:solidFill>
                <a:schemeClr val="tx1"/>
              </a:solidFill>
            </a:rPr>
            <a:t>Se l'impianto non ha funzionato per almeno un anno fra il 2005 e il 2011, allora la produzione di base sarà definita come la produzione annua fino a quando siano raggiunti quattro anni di funzionamento, e successivamente come la media dei precedenti tre anni di tale periodo *.</a:t>
          </a:r>
        </a:p>
        <a:p>
          <a:endParaRPr lang="it-IT" sz="1100">
            <a:solidFill>
              <a:schemeClr val="tx1"/>
            </a:solidFill>
          </a:endParaRPr>
        </a:p>
        <a:p>
          <a:r>
            <a:rPr lang="it-IT" sz="1100">
              <a:solidFill>
                <a:schemeClr val="tx1"/>
              </a:solidFill>
            </a:rPr>
            <a:t>Se l'impianto non ha funzionato per almeno un anno fra il 2005 e il 2011, il </a:t>
          </a:r>
          <a:r>
            <a:rPr lang="it-IT" sz="1100" i="1">
              <a:solidFill>
                <a:schemeClr val="tx1"/>
              </a:solidFill>
            </a:rPr>
            <a:t>consumo di base </a:t>
          </a:r>
          <a:r>
            <a:rPr lang="it-IT" sz="1100">
              <a:solidFill>
                <a:schemeClr val="tx1"/>
              </a:solidFill>
            </a:rPr>
            <a:t>di energia elettrica sarà definito come il consumo annuo di energia elettrica fino a quando siano raggiunti quattro anni di funzionamento, e successivamente come la media dei precedenti tre anni di funzionamento *</a:t>
          </a:r>
        </a:p>
        <a:p>
          <a:endParaRPr lang="it-IT" sz="1100">
            <a:solidFill>
              <a:schemeClr val="tx1"/>
            </a:solidFill>
          </a:endParaRPr>
        </a:p>
        <a:p>
          <a:r>
            <a:rPr lang="it-IT" sz="1100">
              <a:solidFill>
                <a:schemeClr val="tx1"/>
              </a:solidFill>
            </a:rPr>
            <a:t>Se l’impianto fabbrica sia prodotti che risultano ammissibili agli aiuti (che rientrano cioè nei settori e sottosettori elencati nell’allegato II della Comunicazione della Commissione (2012/C 158/04)) che prodotti che non sono ammissibili agli aiuti, l’importo massimo dell’aiuto sarà calcolato soltanto per i prodotti ammissibili.</a:t>
          </a:r>
        </a:p>
        <a:p>
          <a:endParaRPr lang="it-IT" sz="1100">
            <a:solidFill>
              <a:schemeClr val="tx1"/>
            </a:solidFill>
          </a:endParaRPr>
        </a:p>
        <a:p>
          <a:r>
            <a:rPr lang="it-IT" sz="1100">
              <a:solidFill>
                <a:schemeClr val="tx1"/>
              </a:solidFill>
            </a:rPr>
            <a:t>Se, nel periodo in cui viene concesso l'aiuto, la capacità produttiva dell’impianto è stata significativamente incrementata, la </a:t>
          </a:r>
          <a:r>
            <a:rPr lang="it-IT" sz="1100" i="1">
              <a:solidFill>
                <a:schemeClr val="tx1"/>
              </a:solidFill>
            </a:rPr>
            <a:t>produzione di base</a:t>
          </a:r>
          <a:r>
            <a:rPr lang="it-IT" sz="1100">
              <a:solidFill>
                <a:schemeClr val="tx1"/>
              </a:solidFill>
            </a:rPr>
            <a:t> può essere aumentata proporzionalmente a tale incremento.</a:t>
          </a:r>
        </a:p>
        <a:p>
          <a:endParaRPr lang="it-IT" sz="1100">
            <a:solidFill>
              <a:schemeClr val="tx1"/>
            </a:solidFill>
          </a:endParaRPr>
        </a:p>
        <a:p>
          <a:r>
            <a:rPr lang="it-IT" sz="1100">
              <a:solidFill>
                <a:schemeClr val="tx1"/>
              </a:solidFill>
            </a:rPr>
            <a:t>Se nell’anno 2020 l’impianto ha ridotto il livello produttivo di una percentuale:</a:t>
          </a:r>
        </a:p>
        <a:p>
          <a:pPr lvl="0"/>
          <a:r>
            <a:rPr lang="it-IT" sz="1100">
              <a:solidFill>
                <a:schemeClr val="tx1"/>
              </a:solidFill>
            </a:rPr>
            <a:t>compresa tra il 50 % e il 75 % rispetto alla </a:t>
          </a:r>
          <a:r>
            <a:rPr lang="it-IT" sz="1100" i="1">
              <a:solidFill>
                <a:schemeClr val="tx1"/>
              </a:solidFill>
            </a:rPr>
            <a:t>produzione di base</a:t>
          </a:r>
          <a:r>
            <a:rPr lang="it-IT" sz="1100">
              <a:solidFill>
                <a:schemeClr val="tx1"/>
              </a:solidFill>
            </a:rPr>
            <a:t>, l’impianto riceverà soltanto la metà dell’importo di aiuto corrispondente alla </a:t>
          </a:r>
          <a:r>
            <a:rPr lang="it-IT" sz="1100" i="1">
              <a:solidFill>
                <a:schemeClr val="tx1"/>
              </a:solidFill>
            </a:rPr>
            <a:t>produzione di base/al consumo di base</a:t>
          </a:r>
          <a:r>
            <a:rPr lang="it-IT" sz="1100">
              <a:solidFill>
                <a:schemeClr val="tx1"/>
              </a:solidFill>
            </a:rPr>
            <a:t> di energia elettrica;</a:t>
          </a:r>
        </a:p>
        <a:p>
          <a:pPr lvl="0"/>
          <a:r>
            <a:rPr lang="it-IT" sz="1100">
              <a:solidFill>
                <a:schemeClr val="tx1"/>
              </a:solidFill>
            </a:rPr>
            <a:t>compresa tra il 75 % e il 90 % rispetto alla </a:t>
          </a:r>
          <a:r>
            <a:rPr lang="it-IT" sz="1100" i="1">
              <a:solidFill>
                <a:schemeClr val="tx1"/>
              </a:solidFill>
            </a:rPr>
            <a:t>produzione di base</a:t>
          </a:r>
          <a:r>
            <a:rPr lang="it-IT" sz="1100">
              <a:solidFill>
                <a:schemeClr val="tx1"/>
              </a:solidFill>
            </a:rPr>
            <a:t>, l’impianto riceverà soltanto il 25 % dell’importo di aiuto corrispondente alla </a:t>
          </a:r>
          <a:r>
            <a:rPr lang="it-IT" sz="1100" i="1">
              <a:solidFill>
                <a:schemeClr val="tx1"/>
              </a:solidFill>
            </a:rPr>
            <a:t>produzione di base/al consumo di base</a:t>
          </a:r>
          <a:r>
            <a:rPr lang="it-IT" sz="1100">
              <a:solidFill>
                <a:schemeClr val="tx1"/>
              </a:solidFill>
            </a:rPr>
            <a:t> di energia elettrica;</a:t>
          </a:r>
        </a:p>
        <a:p>
          <a:pPr lvl="0"/>
          <a:r>
            <a:rPr lang="it-IT" sz="1100">
              <a:solidFill>
                <a:schemeClr val="tx1"/>
              </a:solidFill>
            </a:rPr>
            <a:t>superiore al 90 % rispetto alla </a:t>
          </a:r>
          <a:r>
            <a:rPr lang="it-IT" sz="1100" i="1">
              <a:solidFill>
                <a:schemeClr val="tx1"/>
              </a:solidFill>
            </a:rPr>
            <a:t>produzione di base</a:t>
          </a:r>
          <a:r>
            <a:rPr lang="it-IT" sz="1100">
              <a:solidFill>
                <a:schemeClr val="tx1"/>
              </a:solidFill>
            </a:rPr>
            <a:t>, l’impianto non riceverà alcun aiuto.</a:t>
          </a:r>
        </a:p>
        <a:p>
          <a:pPr lvl="0"/>
          <a:endParaRPr lang="it-IT" sz="1100">
            <a:solidFill>
              <a:schemeClr val="tx1"/>
            </a:solidFill>
          </a:endParaRPr>
        </a:p>
        <a:p>
          <a:r>
            <a:rPr lang="it-IT" sz="1100">
              <a:solidFill>
                <a:schemeClr val="tx1"/>
              </a:solidFill>
            </a:rPr>
            <a:t>Ai sensi del paragrafo 11 degli orientamenti ETS del 2012 - Comunicazione della Commissione (2012/C 158/04) - in caso di contratti di fornitura di energia elettrica che non comprendono alcun costo di CO2 non vengono concessi aiuti di Stato. Gli aiuti saranno concessi anche agli autoproduttori che dimostrino che l’energia elettrica autogenerata include i costi di CO2, ad esempio allegando alla domanda il contratto per la fornitura del combustibile acquistato**</a:t>
          </a:r>
        </a:p>
        <a:p>
          <a:endParaRPr lang="it-IT" sz="1100">
            <a:solidFill>
              <a:schemeClr val="tx1"/>
            </a:solidFill>
          </a:endParaRPr>
        </a:p>
        <a:p>
          <a:endParaRPr lang="it-IT" sz="1100">
            <a:solidFill>
              <a:schemeClr val="tx1"/>
            </a:solidFill>
          </a:endParaRPr>
        </a:p>
        <a:p>
          <a:r>
            <a:rPr lang="it-IT" sz="1100">
              <a:solidFill>
                <a:schemeClr val="tx1"/>
              </a:solidFill>
            </a:rPr>
            <a:t>* Cfr. quesito n.10 chiarimenti della Commissione europea per la corretta applicazione degli aiuti di Stato per i costi delle emissioni indirette sostenuti dalle imprese nel 2020.</a:t>
          </a:r>
        </a:p>
        <a:p>
          <a:endParaRPr lang="it-IT" sz="1100">
            <a:solidFill>
              <a:schemeClr val="tx1"/>
            </a:solidFill>
          </a:endParaRPr>
        </a:p>
        <a:p>
          <a:r>
            <a:rPr lang="it-IT" sz="1100">
              <a:solidFill>
                <a:schemeClr val="tx1"/>
              </a:solidFill>
            </a:rPr>
            <a:t>** Cfr. quesito n.5 chiarimenti della Commissione europea per la corretta applicazione degli aiuti di Stato per i costi delle emissioni indirette sostenuti dalle imprese nel 2020.</a:t>
          </a:r>
        </a:p>
        <a:p>
          <a:pPr algn="ctr"/>
          <a:endParaRPr lang="it-IT" sz="1100"/>
        </a:p>
      </xdr:txBody>
    </xdr:sp>
    <xdr:clientData/>
  </xdr:twoCellAnchor>
</xdr:wsDr>
</file>

<file path=xl/tables/table1.xml><?xml version="1.0" encoding="utf-8"?>
<table xmlns="http://schemas.openxmlformats.org/spreadsheetml/2006/main" id="2" name="Impianti_Anagrafica" displayName="Impianti_Anagrafica_1" ref="A17:R57" totalsRowShown="0" headerRowDxfId="628" dataDxfId="626" headerRowBorderDxfId="627" tableBorderDxfId="625">
  <tableColumns count="18">
    <tableColumn id="1" name="N." dataDxfId="624"/>
    <tableColumn id="2" name="Impianto" dataDxfId="623" totalsRowDxfId="622"/>
    <tableColumn id="3" name="Comune " dataDxfId="621" totalsRowDxfId="620"/>
    <tableColumn id="6" name="Provincia" dataDxfId="619" totalsRowDxfId="618"/>
    <tableColumn id="4" name="CAP" dataDxfId="617" totalsRowDxfId="616"/>
    <tableColumn id="5" name="Indirizzo" dataDxfId="615" totalsRowDxfId="614"/>
    <tableColumn id="8" name="Registro ETS" dataDxfId="613" totalsRowDxfId="612"/>
    <tableColumn id="9" name=" Nro autorizzazione ETS" dataDxfId="611" totalsRowDxfId="610"/>
    <tableColumn id="7" name="Codice POD 1" dataDxfId="609" totalsRowDxfId="608"/>
    <tableColumn id="10" name="Codice POD 2" dataDxfId="607" totalsRowDxfId="606"/>
    <tableColumn id="11" name="Codice POD 3" dataDxfId="605" totalsRowDxfId="604"/>
    <tableColumn id="12" name="Codice POD 4" dataDxfId="603" totalsRowDxfId="602"/>
    <tableColumn id="13" name="Codice POD 5" dataDxfId="601" totalsRowDxfId="600"/>
    <tableColumn id="14" name="Codice POD 6" dataDxfId="599" totalsRowDxfId="598"/>
    <tableColumn id="15" name="Codice POD 7" dataDxfId="597" totalsRowDxfId="596"/>
    <tableColumn id="16" name="Codice POD 8" dataDxfId="595" totalsRowDxfId="594"/>
    <tableColumn id="17" name="Codice POD 9" dataDxfId="593" totalsRowDxfId="592"/>
    <tableColumn id="18" name="Codice POD 10" dataDxfId="591" totalsRowDxfId="590"/>
  </tableColumns>
  <tableStyleInfo name="TableStyleMedium2" showFirstColumn="0" showLastColumn="0" showRowStripes="1" showColumnStripes="0"/>
</table>
</file>

<file path=xl/tables/table2.xml><?xml version="1.0" encoding="utf-8"?>
<table xmlns="http://schemas.openxmlformats.org/spreadsheetml/2006/main" id="24" name="T_Aiuto_27_a_1" displayName="T_Aiuto_27_a_1" ref="A7:AB28" totalsRowShown="0" headerRowDxfId="371" dataDxfId="370" tableBorderDxfId="369">
  <tableColumns count="28">
    <tableColumn id="2" name="Impianto di Produzione" dataDxfId="368"/>
    <tableColumn id="9" name="Descrizione Prodotto" dataDxfId="367"/>
    <tableColumn id="25" name="Incremento di Capacità" dataDxfId="366"/>
    <tableColumn id="3" name="Codice NACE 1" dataDxfId="365">
      <calculatedColumnFormula>IFERROR(VLOOKUP(T_Aiuto_27_a_1[[#This Row],[Descrizione Prodotto]],Parametri_1!$J$4:$K$18,2,FALSE),"")</calculatedColumnFormula>
    </tableColumn>
    <tableColumn id="20" name="Parametro efficienza" dataDxfId="364" dataCellStyle="Migliaia">
      <calculatedColumnFormula>IFERROR(VLOOKUP(T_Aiuto_27_a_1[[#This Row],[Descrizione Prodotto]],Parametri_1!$J$4:$L$18,3,FALSE),"")</calculatedColumnFormula>
    </tableColumn>
    <tableColumn id="4" name="Produzione di Base " dataDxfId="363">
      <calculatedColumnFormula>IFERROR(AVERAGE(T_Aiuto_27_a_1[[#This Row],[Produzione ]],T_Aiuto_27_a_1[[#This Row],[Produzione]],T_Aiuto_27_a_1[[#This Row],[Produzione   ]],T_Aiuto_27_a_1[[#This Row],[Produzione  ]],T_Aiuto_27_a_1[[#This Row],[Produzione    ]],T_Aiuto_27_a_1[[#This Row],[Produzione       ]]),"")</calculatedColumnFormula>
    </tableColumn>
    <tableColumn id="30" name="Produzione di Base con incremento di capacità" dataDxfId="362" dataCellStyle="Migliaia">
      <calculatedColumnFormula>IFERROR(IF(C8="SI", AVERAGE(T_Aiuto_27_a_1[[#This Row],[Produzione        ]],T_Aiuto_27_a_1[[#This Row],[Produzione         ]],T_Aiuto_27_a_1[[#This Row],[Produzione          ]]),""),"")</calculatedColumnFormula>
    </tableColumn>
    <tableColumn id="5" name="Produzione 2020" dataDxfId="361"/>
    <tableColumn id="7" name="Produzione Considerata " dataDxfId="360" dataCellStyle="Migliaia">
      <calculatedColumnFormula>IFERROR( IF(C8="NO",
  F8*IF(((F8-H8)/F8)&gt;0.9,0,IF(AND(((F8-H8)/F8)&lt;=0.9,((F8-H8)/F8)&gt;0.75),0.25,
   IF(AND(((F8-H8)/F8)&lt;=0.75,((F8-H8)/F8)&gt;0.5),0.5,
   IF(AND(((F8-H8)/F8)&lt;=0.5,((F8-H8)/F8)&gt;=0),1,1
   )))),
  G8*IF(((G8-H8)/G8)&gt;0.9,0,IF(AND(((G8-H8)/G8)&lt;=0.9,((G8-H8)/G8)&gt;0.75),0.25,
   IF(AND(((G8-H8)/G8)&lt;=0.75,((G8-H8)/G8)&gt;0.5),0.5,
   IF(AND(((G8-H8)/G8)&lt;=0.5,((G8-H8)/G8)&gt;=0),1,
   IF( ((G8-H8)/G8)&lt;0,1+ (-1*((G8-H8)/G8)),1)))))
   ),"")</calculatedColumnFormula>
    </tableColumn>
    <tableColumn id="8" name="Costi Ammissibili" dataDxfId="359" dataCellStyle="Migliaia">
      <calculatedColumnFormula>IF(ISERROR(E8*I8*Ct*Pt_1*Ai),"",E8*I8*Ct*Pt_1*Ai)</calculatedColumnFormula>
    </tableColumn>
    <tableColumn id="1" name="Anno" dataDxfId="358" dataCellStyle="Migliaia"/>
    <tableColumn id="6" name="Produzione " dataDxfId="357" dataCellStyle="Migliaia"/>
    <tableColumn id="10" name="Anno " dataDxfId="356" dataCellStyle="Migliaia"/>
    <tableColumn id="11" name="Produzione" dataDxfId="355" dataCellStyle="Migliaia"/>
    <tableColumn id="12" name="Anno  " dataDxfId="354" dataCellStyle="Migliaia"/>
    <tableColumn id="13" name="Produzione   " dataDxfId="353" dataCellStyle="Migliaia"/>
    <tableColumn id="14" name="Anno   " dataDxfId="352" dataCellStyle="Migliaia"/>
    <tableColumn id="15" name="Produzione  " dataDxfId="351" dataCellStyle="Migliaia"/>
    <tableColumn id="16" name="Anno    " dataDxfId="350" dataCellStyle="Migliaia"/>
    <tableColumn id="17" name="Produzione    " dataDxfId="349" dataCellStyle="Migliaia"/>
    <tableColumn id="18" name="Anno     " dataDxfId="348" dataCellStyle="Migliaia"/>
    <tableColumn id="19" name="Produzione       " dataDxfId="347" dataCellStyle="Migliaia"/>
    <tableColumn id="22" name="Anno      " dataDxfId="346" dataCellStyle="Migliaia"/>
    <tableColumn id="23" name="Produzione        " dataDxfId="345" dataCellStyle="Migliaia"/>
    <tableColumn id="24" name="Anno       " dataDxfId="344" dataCellStyle="Migliaia"/>
    <tableColumn id="26" name="Produzione         " dataDxfId="343" dataCellStyle="Migliaia"/>
    <tableColumn id="27" name="Anno        " dataDxfId="342" dataCellStyle="Migliaia"/>
    <tableColumn id="28" name="Produzione          " dataDxfId="341" dataCellStyle="Migliaia"/>
  </tableColumns>
  <tableStyleInfo showFirstColumn="0" showLastColumn="0" showRowStripes="1" showColumnStripes="0"/>
</table>
</file>

<file path=xl/tables/table3.xml><?xml version="1.0" encoding="utf-8"?>
<table xmlns="http://schemas.openxmlformats.org/spreadsheetml/2006/main" id="23" name="Tabella23" displayName="Tabella23" ref="A7:AN28" totalsRowShown="0" headerRowDxfId="221" dataDxfId="220">
  <tableColumns count="40">
    <tableColumn id="2" name="Impianto di Produzione" dataDxfId="219"/>
    <tableColumn id="20" name="Descrizione Prodotto" dataDxfId="218"/>
    <tableColumn id="29" name="Incremento di Capacità" dataDxfId="217"/>
    <tableColumn id="3" name="Codice NACE 1" dataDxfId="216">
      <calculatedColumnFormula>IFERROR(VLOOKUP(Tabella23[[#This Row],[Descrizione Prodotto]],Parametri_1!$N$4:$O$25,2,FALSE),"")</calculatedColumnFormula>
    </tableColumn>
    <tableColumn id="6" name="Parametro efficienza" dataDxfId="215">
      <calculatedColumnFormula>IF(ISBLANK(B8),"",EF)</calculatedColumnFormula>
    </tableColumn>
    <tableColumn id="4" name="Consumo di base energia elettrica" dataDxfId="214">
      <calculatedColumnFormula>IFERROR(AVERAGE(Tabella23[[#This Row],[Consumo]],Tabella23[[#This Row],[Consumo  ]],Tabella23[[#This Row],[Consumo   ]],Tabella23[[#This Row],[Consumo    ]],Tabella23[[#This Row],[Consumo ]],Tabella23[[#This Row],[Consumo     ]]),"")</calculatedColumnFormula>
    </tableColumn>
    <tableColumn id="40" name="Consumo di base con incremento di capacità" dataDxfId="213">
      <calculatedColumnFormula>IFERROR(IF(C8="SI",AVERAGE(Tabella23[[#This Row],[Consumo      ]],Tabella23[[#This Row],[Consumo       ]],Tabella23[[#This Row],[Consumo         ]]),""),"")</calculatedColumnFormula>
    </tableColumn>
    <tableColumn id="5" name="Consumo 2020" dataDxfId="212"/>
    <tableColumn id="7" name="Consumo Considerato " dataDxfId="211">
      <calculatedColumnFormula>IFERROR( IF(C8="NO",
  F8*IF(((J8-L8)/J8)&gt;0.9,0,IF(AND(((J8-L8)/J8)&lt;=0.9,((J8-L8)/J8)&gt;0.75),0.25,
   IF(AND(((J8-L8)/J8)&lt;=0.75,((J8-L8)/J8)&gt;0.5),0.5,
   IF(AND(((J8-L8)/J8)&lt;=0.5,((J8-L8)/J8)&gt;=0),1,
   1)))),
G8*IF(((K8-L8)/K8)&gt;0.9,0,IF(AND(((K8-L8)/K8)&lt;=0.9,((K8-L8)/K8)&gt;0.75),0.25,
 IF(AND(((K8-L8)/K8)&lt;=0.75,((K8-L8)/K8)&gt;0.5),0.5,
 IF(AND(((K8-L8)/K8)&lt;=0.5,((K8-L8)/K8)&gt;=0),1,
 IF(  ((K8-L8)/K8&lt;0),1+ (-1*((K8-L8)/K8)),1)))))
   ),"")</calculatedColumnFormula>
    </tableColumn>
    <tableColumn id="28" name="Produzione di Base " dataDxfId="210">
      <calculatedColumnFormula>IFERROR(AVERAGE(Tabella23[[#This Row],[Produzione ]],Tabella23[[#This Row],[Produzione   ]],Tabella23[[#This Row],[Produzione    ]],Tabella23[[#This Row],[Produzione      ]],Tabella23[[#This Row],[Produzione        ]],Tabella23[[#This Row],[Produzione          ]]),"")</calculatedColumnFormula>
    </tableColumn>
    <tableColumn id="42" name="Produzione di Base con incremento di capacità" dataDxfId="209">
      <calculatedColumnFormula>IFERROR(IF(C8="SI",AVERAGE(Tabella23[[#This Row],[Produzione       ]],Tabella23[[#This Row],[Produzione         ]],Tabella23[[#This Row],[Produzione            ]]),""),"")</calculatedColumnFormula>
    </tableColumn>
    <tableColumn id="27" name="Produzione 2020" dataDxfId="208"/>
    <tableColumn id="8" name="Costi Ammissibili" dataDxfId="207">
      <calculatedColumnFormula>IF(ISERROR(E8*I8*Ct*Pt_1*Ai),"",E8*I8*Ct*Pt_1*Ai)</calculatedColumnFormula>
    </tableColumn>
    <tableColumn id="1" name="Anno " dataDxfId="206" dataCellStyle="Migliaia"/>
    <tableColumn id="21" name="Produzione " dataDxfId="205"/>
    <tableColumn id="9" name="Consumo" dataDxfId="204"/>
    <tableColumn id="10" name="Anno  " dataDxfId="203" dataCellStyle="Migliaia"/>
    <tableColumn id="22" name="Produzione   " dataDxfId="202"/>
    <tableColumn id="11" name="Consumo  " dataDxfId="201"/>
    <tableColumn id="12" name="Anno   " dataDxfId="200" dataCellStyle="Migliaia"/>
    <tableColumn id="26" name="Produzione    " dataDxfId="199"/>
    <tableColumn id="13" name="Consumo   " dataDxfId="198"/>
    <tableColumn id="14" name="Anno    " dataDxfId="197" dataCellStyle="Migliaia"/>
    <tableColumn id="23" name="Produzione      " dataDxfId="196"/>
    <tableColumn id="15" name="Consumo    " dataDxfId="195"/>
    <tableColumn id="16" name="Anno     " dataDxfId="194" dataCellStyle="Migliaia"/>
    <tableColumn id="24" name="Produzione        " dataDxfId="193"/>
    <tableColumn id="17" name="Consumo " dataDxfId="192"/>
    <tableColumn id="18" name="Anno      " dataDxfId="191" dataCellStyle="Migliaia"/>
    <tableColumn id="25" name="Produzione          " dataDxfId="190"/>
    <tableColumn id="19" name="Consumo     " dataDxfId="189"/>
    <tableColumn id="30" name="Anno       " dataDxfId="188"/>
    <tableColumn id="31" name="Produzione       " dataDxfId="187"/>
    <tableColumn id="32" name="Consumo      " dataDxfId="186"/>
    <tableColumn id="33" name="Anno        " dataDxfId="185"/>
    <tableColumn id="34" name="Produzione         " dataDxfId="184"/>
    <tableColumn id="35" name="Consumo       " dataDxfId="183"/>
    <tableColumn id="36" name="Anno         " dataDxfId="182"/>
    <tableColumn id="37" name="Produzione            " dataDxfId="181"/>
    <tableColumn id="38" name="Consumo         " dataDxfId="180"/>
  </tableColumns>
  <tableStyleInfo name="TableStyleMedium2" showFirstColumn="0" showLastColumn="0" showRowStripes="1" showColumnStripes="0"/>
</table>
</file>

<file path=xl/tables/table4.xml><?xml version="1.0" encoding="utf-8"?>
<table xmlns="http://schemas.openxmlformats.org/spreadsheetml/2006/main" id="25" name="Tabella25" displayName="Tabella25" ref="A7:AZ28" totalsRowShown="0" headerRowDxfId="78" dataDxfId="77">
  <tableColumns count="52">
    <tableColumn id="2" name="Impianto di Produzione" dataDxfId="76"/>
    <tableColumn id="6" name="Descrizione Prodotto" dataDxfId="75"/>
    <tableColumn id="5" name="Incremento di Capacità" dataDxfId="74"/>
    <tableColumn id="3" name="Codice NACE 1" dataDxfId="73">
      <calculatedColumnFormula>IFERROR(VLOOKUP(Tabella25[[#This Row],[Descrizione Prodotto]],Parametri_1!$F$4:$G$25,2,FALSE),"")</calculatedColumnFormula>
    </tableColumn>
    <tableColumn id="8" name="Parametro efficienza" dataDxfId="72">
      <calculatedColumnFormula>IFERROR(VLOOKUP(Tabella25[[#This Row],[Descrizione Prodotto]],Parametri_1!$F$4:$H$25,3,FALSE),"")</calculatedColumnFormula>
    </tableColumn>
    <tableColumn id="12" name="Produzione di Base " dataDxfId="71">
      <calculatedColumnFormula>IFERROR(AVERAGE(Tabella25[[#This Row],[Produzione]],Tabella25[[#This Row],[Produzione ]],Tabella25[[#This Row],[Produzione  ]],Tabella25[[#This Row],[Produzione    ]],Tabella25[[#This Row],[Produzione     ]],Tabella25[[#This Row],[Produzione        ]]),"")</calculatedColumnFormula>
    </tableColumn>
    <tableColumn id="53" name="Produzione di Base con incremento di capacità" dataDxfId="70" dataCellStyle="Migliaia">
      <calculatedColumnFormula>IFERROR(IF(C8="SI",AVERAGE(Tabella25[[#This Row],[Produzione      ]],Tabella25[[#This Row],[Produzione       ]],Tabella25[[#This Row],[Produzione          ]]),""),"")</calculatedColumnFormula>
    </tableColumn>
    <tableColumn id="14" name="Produzione _x000a_2020" dataDxfId="69"/>
    <tableColumn id="17" name="Consumo di base energia elettrica" dataDxfId="1">
      <calculatedColumnFormula>IFERROR(AVERAGE(Tabella25[[#This Row],[Consumo ]],Tabella25[[#This Row],[Consumo]],Tabella25[[#This Row],[Consumo   ]],Tabella25[[#This Row],[Consumo    ]],Tabella25[[#This Row],[Consumo      ]],Tabella25[[#This Row],[Consumo       ]]),"")</calculatedColumnFormula>
    </tableColumn>
    <tableColumn id="16" name="Consumo energia elettrica_x000a_2020" dataDxfId="68"/>
    <tableColumn id="19" name="Emissioni dirette di base" dataDxfId="0">
      <calculatedColumnFormula>IFERROR(AVERAGE(Tabella25[[#This Row],[Emissioni dirette ]],Tabella25[[#This Row],[Emissioni dirette]],Tabella25[[#This Row],[Emissioni dirette  ]],Tabella25[[#This Row],[Emissioni dirette     ]],Tabella25[[#This Row],[Emissioni dirette      ]],#REF!),"")</calculatedColumnFormula>
    </tableColumn>
    <tableColumn id="18" name="Emissioni dirette _x000a_2020" dataDxfId="67"/>
    <tableColumn id="20" name="Emissioni Indirette 2020" dataDxfId="66">
      <calculatedColumnFormula>J8*Parametro_intermambiabilità</calculatedColumnFormula>
    </tableColumn>
    <tableColumn id="21" name="quote Emissioni Indirette pertinenti " dataDxfId="65" dataCellStyle="Migliaia">
      <calculatedColumnFormula>IFERROR(IF(ISERROR(M8/(L8+M8)),"",M8/(L8+M8))," ")</calculatedColumnFormula>
    </tableColumn>
    <tableColumn id="9" name="Parametro efficienza applicato" dataDxfId="64">
      <calculatedColumnFormula>IFERROR(E8*N8/Parametro_intermambiabilità,"")</calculatedColumnFormula>
    </tableColumn>
    <tableColumn id="1" name="Produzione Considerata" dataDxfId="63">
      <calculatedColumnFormula>IFERROR( IF(C8="NO",
  F8*IF(((F8-H8)/F8)&gt;0.9,0,IF(AND(((F8-H8)/F8)&lt;=0.9,((F8-H8)/F8)&gt;0.75),0.25,
    IF(AND(((F8-H8)/F8)&lt;=0.75,((F8-H8)/F8)&gt;0.5),0.5,
    IF(AND(((F8-H8)/F8)&lt;=0.5,((F8-H8)/F8)&gt;=0),1,
    1)))),
  G8*IF(((G8-H8)/G8)&gt;0.9,0,IF(AND(((G8-H8)/G8)&lt;=0.9,((G8-H8)/G8)&gt;0.75),0.25,
    IF(AND(((G8-H8)/G8)&lt;=0.75,((G8-H8)/G8)&gt;0.5),0.5,
    IF(AND(((G8-H8)/G8)&lt;=0.5,((G8-H8)/G8)&gt;=0),1,
    IF( ((G8-H8)/G8)&lt;0,1+ (-1*((G8-H8)/G8)),1)))))
   ),"")</calculatedColumnFormula>
    </tableColumn>
    <tableColumn id="10" name="Costi Ammissibili" dataDxfId="62">
      <calculatedColumnFormula>IFERROR(Ct*Pt_1*Ai*O8*P8,"")</calculatedColumnFormula>
    </tableColumn>
    <tableColumn id="7" name="Anno" dataDxfId="61" dataCellStyle="Migliaia"/>
    <tableColumn id="11" name="Produzione" dataDxfId="60" dataCellStyle="Migliaia"/>
    <tableColumn id="13" name="Consumo " dataDxfId="59" dataCellStyle="Migliaia"/>
    <tableColumn id="15" name="Emissioni dirette " dataDxfId="58" dataCellStyle="Migliaia"/>
    <tableColumn id="22" name="Anno " dataDxfId="57" dataCellStyle="Migliaia"/>
    <tableColumn id="23" name="Produzione " dataDxfId="56" dataCellStyle="Migliaia"/>
    <tableColumn id="24" name="Consumo" dataDxfId="55" dataCellStyle="Migliaia"/>
    <tableColumn id="25" name="Emissioni dirette" dataDxfId="54" dataCellStyle="Migliaia"/>
    <tableColumn id="26" name="Anno   " dataDxfId="53" dataCellStyle="Migliaia"/>
    <tableColumn id="27" name="Produzione  " dataDxfId="52" dataCellStyle="Migliaia"/>
    <tableColumn id="28" name="Consumo   " dataDxfId="51" dataCellStyle="Migliaia"/>
    <tableColumn id="29" name="Emissioni dirette  " dataDxfId="50" dataCellStyle="Migliaia"/>
    <tableColumn id="30" name="Anno        " dataDxfId="49" dataCellStyle="Migliaia"/>
    <tableColumn id="31" name="Produzione    " dataDxfId="48" dataCellStyle="Migliaia"/>
    <tableColumn id="32" name="Consumo    " dataDxfId="47" dataCellStyle="Migliaia"/>
    <tableColumn id="33" name="Emissioni dirette     " dataDxfId="46" dataCellStyle="Migliaia"/>
    <tableColumn id="34" name="Anno    " dataDxfId="45" dataCellStyle="Migliaia"/>
    <tableColumn id="35" name="Produzione     " dataDxfId="44" dataCellStyle="Migliaia"/>
    <tableColumn id="36" name="Consumo      " dataDxfId="43" dataCellStyle="Migliaia"/>
    <tableColumn id="37" name="Emissioni dirette      " dataDxfId="42" dataCellStyle="Migliaia"/>
    <tableColumn id="38" name="Anno     " dataDxfId="41" dataCellStyle="Migliaia"/>
    <tableColumn id="39" name="Produzione        " dataDxfId="40" dataCellStyle="Migliaia"/>
    <tableColumn id="40" name="Consumo       " dataDxfId="39" dataCellStyle="Migliaia"/>
    <tableColumn id="4" name="Colonna1" dataDxfId="38"/>
    <tableColumn id="41" name="Anno          " dataDxfId="37" dataCellStyle="Migliaia"/>
    <tableColumn id="42" name="Produzione      " dataDxfId="36" dataCellStyle="Migliaia"/>
    <tableColumn id="43" name="Consumo        " dataDxfId="35" dataCellStyle="Migliaia"/>
    <tableColumn id="44" name="Emissioni dirette     5" dataDxfId="34" dataCellStyle="Migliaia"/>
    <tableColumn id="45" name="Anno      " dataDxfId="33" dataCellStyle="Migliaia"/>
    <tableColumn id="46" name="Produzione       " dataDxfId="32" dataCellStyle="Migliaia"/>
    <tableColumn id="47" name="Consumo         " dataDxfId="31" dataCellStyle="Migliaia"/>
    <tableColumn id="48" name="Emissioni dirette      9" dataDxfId="30" dataCellStyle="Migliaia"/>
    <tableColumn id="49" name="Anno         " dataDxfId="29" dataCellStyle="Migliaia"/>
    <tableColumn id="50" name="Produzione          " dataDxfId="28" dataCellStyle="Migliaia"/>
    <tableColumn id="51" name="Consumo          " dataDxfId="27" dataCellStyle="Migliaia"/>
  </tableColumns>
  <tableStyleInfo name="TableStyleMedium2" showFirstColumn="0" showLastColumn="0" showRowStripes="1" showColumnStripes="0"/>
</table>
</file>

<file path=xl/tables/table5.xml><?xml version="1.0" encoding="utf-8"?>
<table xmlns="http://schemas.openxmlformats.org/spreadsheetml/2006/main" id="3" name="Tabella3" displayName="Tabella3" ref="A3:B24" totalsRowShown="0" headerRowDxfId="26" dataDxfId="24" headerRowBorderDxfId="25" tableBorderDxfId="23" totalsRowBorderDxfId="22">
  <tableColumns count="2">
    <tableColumn id="2" name="NACE" dataDxfId="21"/>
    <tableColumn id="3" name="Descrizione" dataDxfId="20"/>
  </tableColumns>
  <tableStyleInfo name="TableStyleMedium9" showFirstColumn="0" showLastColumn="0" showRowStripes="1" showColumnStripes="0"/>
</table>
</file>

<file path=xl/tables/table6.xml><?xml version="1.0" encoding="utf-8"?>
<table xmlns="http://schemas.openxmlformats.org/spreadsheetml/2006/main" id="18" name="Nace_BO_E" displayName="Nace_BO_E" ref="H36:K51" totalsRowShown="0" headerRowDxfId="19" dataDxfId="17" headerRowBorderDxfId="18" tableBorderDxfId="16" totalsRowBorderDxfId="15">
  <tableColumns count="4">
    <tableColumn id="1" name="Promcom_Prodotto" dataDxfId="14"/>
    <tableColumn id="2" name="Valore del parametro di riferimento" dataDxfId="13"/>
    <tableColumn id="3" name="Unità del parametro di riferimento" dataDxfId="12"/>
    <tableColumn id="4" name="Descrizione" dataDxfId="11"/>
  </tableColumns>
  <tableStyleInfo name="TableStyleMedium27" showFirstColumn="0" showLastColumn="0" showRowStripes="1" showColumnStripes="0"/>
</table>
</file>

<file path=xl/tables/table7.xml><?xml version="1.0" encoding="utf-8"?>
<table xmlns="http://schemas.openxmlformats.org/spreadsheetml/2006/main" id="19" name="Nace_Par_Int" displayName="Nace_Par_Int" ref="H8:K30" totalsRowShown="0" headerRowDxfId="10" dataDxfId="8" headerRowBorderDxfId="9" tableBorderDxfId="7" totalsRowBorderDxfId="6">
  <tableColumns count="4">
    <tableColumn id="1" name="Promcom_Prodotto con intercambiabilità" dataDxfId="5"/>
    <tableColumn id="2" name="Parametro di riferimento" dataDxfId="4"/>
    <tableColumn id="3" name="Unità del parametro di riferimento" dataDxfId="3"/>
    <tableColumn id="4" name="Descrizione" dataDxfId="2"/>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C:\Users\a851507\Desktop\PJ%20Fondo%20CO2\Format%20domanda\211001%20-%20Importo%20Massimo%20di%20Aiuto.xlsx"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5.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V57"/>
  <sheetViews>
    <sheetView zoomScale="70" zoomScaleNormal="70" workbookViewId="0">
      <selection activeCell="F3" sqref="F3"/>
    </sheetView>
  </sheetViews>
  <sheetFormatPr defaultColWidth="8.7109375" defaultRowHeight="15" x14ac:dyDescent="0.25"/>
  <cols>
    <col min="1" max="1" width="8" style="11" customWidth="1"/>
    <col min="2" max="2" width="77.28515625" style="11" customWidth="1"/>
    <col min="3" max="3" width="99.42578125" style="11" customWidth="1"/>
    <col min="4" max="4" width="12.85546875" style="11" customWidth="1"/>
    <col min="5" max="5" width="10.5703125" style="11" customWidth="1"/>
    <col min="6" max="6" width="81.140625" style="11" customWidth="1"/>
    <col min="7" max="7" width="20.42578125" style="11" customWidth="1"/>
    <col min="8" max="8" width="34.28515625" style="11" customWidth="1"/>
    <col min="9" max="18" width="18" style="11" customWidth="1"/>
    <col min="19" max="16384" width="8.7109375" style="11"/>
  </cols>
  <sheetData>
    <row r="1" spans="1:3" ht="153" customHeight="1" x14ac:dyDescent="0.25"/>
    <row r="2" spans="1:3" ht="15" customHeight="1" x14ac:dyDescent="0.25"/>
    <row r="3" spans="1:3" ht="15" customHeight="1" x14ac:dyDescent="0.25"/>
    <row r="4" spans="1:3" ht="15" customHeight="1" x14ac:dyDescent="0.25"/>
    <row r="5" spans="1:3" ht="15" customHeight="1" x14ac:dyDescent="0.25"/>
    <row r="6" spans="1:3" ht="15" customHeight="1" x14ac:dyDescent="0.25"/>
    <row r="7" spans="1:3" ht="15" customHeight="1" x14ac:dyDescent="0.25"/>
    <row r="9" spans="1:3" ht="15.75" x14ac:dyDescent="0.25">
      <c r="B9" s="67" t="s">
        <v>315</v>
      </c>
      <c r="C9" s="156"/>
    </row>
    <row r="10" spans="1:3" ht="15.75" x14ac:dyDescent="0.25">
      <c r="B10" s="67" t="s">
        <v>61</v>
      </c>
      <c r="C10" s="157"/>
    </row>
    <row r="11" spans="1:3" ht="15.75" x14ac:dyDescent="0.25">
      <c r="B11" s="67" t="s">
        <v>62</v>
      </c>
      <c r="C11" s="157"/>
    </row>
    <row r="12" spans="1:3" ht="15.75" x14ac:dyDescent="0.25">
      <c r="B12" s="67" t="s">
        <v>317</v>
      </c>
      <c r="C12" s="158"/>
    </row>
    <row r="13" spans="1:3" ht="31.5" x14ac:dyDescent="0.25">
      <c r="B13" s="68" t="s">
        <v>316</v>
      </c>
      <c r="C13" s="158"/>
    </row>
    <row r="14" spans="1:3" ht="15.75" x14ac:dyDescent="0.25">
      <c r="B14" s="69" t="s">
        <v>77</v>
      </c>
      <c r="C14" s="159">
        <f>'Aiuto 27.a'!C6+'Aiuto 27.b'!C6+'Aiuto 27.a Intercambiabilità'!C6</f>
        <v>0</v>
      </c>
    </row>
    <row r="16" spans="1:3" x14ac:dyDescent="0.25">
      <c r="A16" s="70"/>
    </row>
    <row r="17" spans="1:22" ht="15.75" x14ac:dyDescent="0.25">
      <c r="A17" s="71" t="s">
        <v>76</v>
      </c>
      <c r="B17" s="72" t="s">
        <v>72</v>
      </c>
      <c r="C17" s="72" t="s">
        <v>75</v>
      </c>
      <c r="D17" s="72" t="s">
        <v>83</v>
      </c>
      <c r="E17" s="72" t="s">
        <v>73</v>
      </c>
      <c r="F17" s="73" t="s">
        <v>74</v>
      </c>
      <c r="G17" s="127" t="s">
        <v>258</v>
      </c>
      <c r="H17" s="127" t="s">
        <v>259</v>
      </c>
      <c r="I17" s="74" t="s">
        <v>270</v>
      </c>
      <c r="J17" s="74" t="s">
        <v>269</v>
      </c>
      <c r="K17" s="74" t="s">
        <v>268</v>
      </c>
      <c r="L17" s="74" t="s">
        <v>267</v>
      </c>
      <c r="M17" s="74" t="s">
        <v>266</v>
      </c>
      <c r="N17" s="74" t="s">
        <v>265</v>
      </c>
      <c r="O17" s="74" t="s">
        <v>264</v>
      </c>
      <c r="P17" s="74" t="s">
        <v>263</v>
      </c>
      <c r="Q17" s="74" t="s">
        <v>262</v>
      </c>
      <c r="R17" s="74" t="s">
        <v>261</v>
      </c>
    </row>
    <row r="18" spans="1:22" x14ac:dyDescent="0.25">
      <c r="A18" s="217">
        <v>1</v>
      </c>
      <c r="B18" s="85"/>
      <c r="C18" s="85"/>
      <c r="D18" s="85"/>
      <c r="E18" s="160"/>
      <c r="F18" s="85"/>
      <c r="G18" s="218"/>
      <c r="H18" s="85"/>
      <c r="I18" s="218"/>
      <c r="J18" s="218"/>
      <c r="K18" s="218"/>
      <c r="L18" s="218"/>
      <c r="M18" s="218"/>
      <c r="N18" s="218"/>
      <c r="O18" s="218"/>
      <c r="P18" s="218"/>
      <c r="Q18" s="218"/>
      <c r="R18" s="218"/>
    </row>
    <row r="19" spans="1:22" x14ac:dyDescent="0.25">
      <c r="A19" s="217">
        <v>2</v>
      </c>
      <c r="B19" s="85"/>
      <c r="C19" s="85"/>
      <c r="D19" s="85"/>
      <c r="E19" s="160"/>
      <c r="F19" s="85"/>
      <c r="G19" s="85"/>
      <c r="H19" s="85"/>
      <c r="I19" s="218"/>
      <c r="J19" s="85"/>
      <c r="K19" s="85"/>
      <c r="L19" s="85"/>
      <c r="M19" s="85"/>
      <c r="N19" s="85"/>
      <c r="O19" s="85"/>
      <c r="P19" s="85"/>
      <c r="Q19" s="85"/>
      <c r="R19" s="85"/>
    </row>
    <row r="20" spans="1:22" x14ac:dyDescent="0.25">
      <c r="A20" s="217">
        <v>3</v>
      </c>
      <c r="B20" s="85"/>
      <c r="C20" s="85"/>
      <c r="D20" s="85"/>
      <c r="E20" s="160"/>
      <c r="F20" s="85"/>
      <c r="G20" s="85"/>
      <c r="H20" s="85"/>
      <c r="I20" s="85"/>
      <c r="J20" s="85"/>
      <c r="K20" s="85"/>
      <c r="L20" s="85"/>
      <c r="M20" s="85"/>
      <c r="N20" s="85"/>
      <c r="O20" s="85"/>
      <c r="P20" s="85"/>
      <c r="Q20" s="85"/>
      <c r="R20" s="85"/>
    </row>
    <row r="21" spans="1:22" x14ac:dyDescent="0.25">
      <c r="A21" s="217">
        <v>4</v>
      </c>
      <c r="B21" s="85"/>
      <c r="C21" s="85"/>
      <c r="D21" s="85"/>
      <c r="E21" s="160"/>
      <c r="F21" s="85"/>
      <c r="G21" s="85"/>
      <c r="H21" s="85"/>
      <c r="I21" s="85"/>
      <c r="J21" s="85"/>
      <c r="K21" s="85"/>
      <c r="L21" s="85"/>
      <c r="M21" s="85"/>
      <c r="N21" s="85"/>
      <c r="O21" s="85"/>
      <c r="P21" s="85"/>
      <c r="Q21" s="85"/>
      <c r="R21" s="85"/>
    </row>
    <row r="22" spans="1:22" x14ac:dyDescent="0.25">
      <c r="A22" s="217">
        <v>5</v>
      </c>
      <c r="B22" s="85"/>
      <c r="C22" s="85"/>
      <c r="D22" s="85"/>
      <c r="E22" s="160"/>
      <c r="F22" s="85"/>
      <c r="G22" s="85"/>
      <c r="H22" s="85"/>
      <c r="I22" s="85"/>
      <c r="J22" s="85"/>
      <c r="K22" s="85"/>
      <c r="L22" s="85"/>
      <c r="M22" s="85"/>
      <c r="N22" s="85"/>
      <c r="O22" s="85"/>
      <c r="P22" s="85"/>
      <c r="Q22" s="85"/>
      <c r="R22" s="85"/>
    </row>
    <row r="23" spans="1:22" x14ac:dyDescent="0.25">
      <c r="A23" s="217">
        <v>6</v>
      </c>
      <c r="B23" s="85"/>
      <c r="C23" s="85"/>
      <c r="D23" s="85"/>
      <c r="E23" s="160"/>
      <c r="F23" s="85"/>
      <c r="G23" s="85"/>
      <c r="H23" s="85"/>
      <c r="I23" s="85"/>
      <c r="J23" s="85"/>
      <c r="K23" s="85"/>
      <c r="L23" s="85"/>
      <c r="M23" s="85"/>
      <c r="N23" s="85"/>
      <c r="O23" s="85"/>
      <c r="P23" s="85"/>
      <c r="Q23" s="85"/>
      <c r="R23" s="85"/>
    </row>
    <row r="24" spans="1:22" x14ac:dyDescent="0.25">
      <c r="A24" s="217">
        <v>7</v>
      </c>
      <c r="B24" s="85"/>
      <c r="C24" s="85"/>
      <c r="D24" s="85"/>
      <c r="E24" s="160"/>
      <c r="F24" s="85"/>
      <c r="G24" s="85"/>
      <c r="H24" s="85"/>
      <c r="I24" s="85"/>
      <c r="J24" s="85"/>
      <c r="K24" s="85"/>
      <c r="L24" s="85"/>
      <c r="M24" s="85"/>
      <c r="N24" s="85"/>
      <c r="O24" s="85"/>
      <c r="P24" s="85"/>
      <c r="Q24" s="85"/>
      <c r="R24" s="85"/>
    </row>
    <row r="25" spans="1:22" ht="15.75" x14ac:dyDescent="0.25">
      <c r="A25" s="217">
        <v>8</v>
      </c>
      <c r="B25" s="85"/>
      <c r="C25" s="85"/>
      <c r="D25" s="85"/>
      <c r="E25" s="160"/>
      <c r="F25" s="85"/>
      <c r="G25" s="85"/>
      <c r="H25" s="85"/>
      <c r="I25" s="85"/>
      <c r="J25" s="85"/>
      <c r="K25" s="85"/>
      <c r="L25" s="85"/>
      <c r="M25" s="85"/>
      <c r="N25" s="85"/>
      <c r="O25" s="85"/>
      <c r="P25" s="85"/>
      <c r="Q25" s="85"/>
      <c r="R25" s="85"/>
      <c r="V25" s="75" t="s">
        <v>248</v>
      </c>
    </row>
    <row r="26" spans="1:22" x14ac:dyDescent="0.25">
      <c r="A26" s="217">
        <v>9</v>
      </c>
      <c r="B26" s="85"/>
      <c r="C26" s="85"/>
      <c r="D26" s="85"/>
      <c r="E26" s="160"/>
      <c r="F26" s="85"/>
      <c r="G26" s="85"/>
      <c r="H26" s="85"/>
      <c r="I26" s="85"/>
      <c r="J26" s="85"/>
      <c r="K26" s="85"/>
      <c r="L26" s="85"/>
      <c r="M26" s="85"/>
      <c r="N26" s="85"/>
      <c r="O26" s="85"/>
      <c r="P26" s="85"/>
      <c r="Q26" s="85"/>
      <c r="R26" s="85"/>
    </row>
    <row r="27" spans="1:22" x14ac:dyDescent="0.25">
      <c r="A27" s="217">
        <v>10</v>
      </c>
      <c r="B27" s="85"/>
      <c r="C27" s="85"/>
      <c r="D27" s="85"/>
      <c r="E27" s="160"/>
      <c r="F27" s="85"/>
      <c r="G27" s="85"/>
      <c r="H27" s="85"/>
      <c r="I27" s="85"/>
      <c r="J27" s="85"/>
      <c r="K27" s="85"/>
      <c r="L27" s="85"/>
      <c r="M27" s="85"/>
      <c r="N27" s="85"/>
      <c r="O27" s="85"/>
      <c r="P27" s="85"/>
      <c r="Q27" s="85"/>
      <c r="R27" s="85"/>
    </row>
    <row r="28" spans="1:22" x14ac:dyDescent="0.25">
      <c r="A28" s="217">
        <v>11</v>
      </c>
      <c r="B28" s="85"/>
      <c r="C28" s="85"/>
      <c r="D28" s="85"/>
      <c r="E28" s="160"/>
      <c r="F28" s="85"/>
      <c r="G28" s="85"/>
      <c r="H28" s="85"/>
      <c r="I28" s="85"/>
      <c r="J28" s="85"/>
      <c r="K28" s="85"/>
      <c r="L28" s="85"/>
      <c r="M28" s="85"/>
      <c r="N28" s="85"/>
      <c r="O28" s="85"/>
      <c r="P28" s="85"/>
      <c r="Q28" s="85"/>
      <c r="R28" s="85"/>
    </row>
    <row r="29" spans="1:22" x14ac:dyDescent="0.25">
      <c r="A29" s="217">
        <v>12</v>
      </c>
      <c r="B29" s="85"/>
      <c r="C29" s="85"/>
      <c r="D29" s="85"/>
      <c r="E29" s="160"/>
      <c r="F29" s="85"/>
      <c r="G29" s="85"/>
      <c r="H29" s="85"/>
      <c r="I29" s="85"/>
      <c r="J29" s="85"/>
      <c r="K29" s="85"/>
      <c r="L29" s="85"/>
      <c r="M29" s="85"/>
      <c r="N29" s="85"/>
      <c r="O29" s="85"/>
      <c r="P29" s="85"/>
      <c r="Q29" s="85"/>
      <c r="R29" s="85"/>
    </row>
    <row r="30" spans="1:22" x14ac:dyDescent="0.25">
      <c r="A30" s="217">
        <v>13</v>
      </c>
      <c r="B30" s="85"/>
      <c r="C30" s="85"/>
      <c r="D30" s="85"/>
      <c r="E30" s="160"/>
      <c r="F30" s="85"/>
      <c r="G30" s="85"/>
      <c r="H30" s="85"/>
      <c r="I30" s="85"/>
      <c r="J30" s="85"/>
      <c r="K30" s="85"/>
      <c r="L30" s="85"/>
      <c r="M30" s="85"/>
      <c r="N30" s="85"/>
      <c r="O30" s="85"/>
      <c r="P30" s="85"/>
      <c r="Q30" s="85"/>
      <c r="R30" s="85"/>
    </row>
    <row r="31" spans="1:22" x14ac:dyDescent="0.25">
      <c r="A31" s="217">
        <v>14</v>
      </c>
      <c r="B31" s="85"/>
      <c r="C31" s="85"/>
      <c r="D31" s="85"/>
      <c r="E31" s="160"/>
      <c r="F31" s="85"/>
      <c r="G31" s="85"/>
      <c r="H31" s="85"/>
      <c r="I31" s="85"/>
      <c r="J31" s="85"/>
      <c r="K31" s="85"/>
      <c r="L31" s="85"/>
      <c r="M31" s="85"/>
      <c r="N31" s="85"/>
      <c r="O31" s="85"/>
      <c r="P31" s="85"/>
      <c r="Q31" s="85"/>
      <c r="R31" s="85"/>
    </row>
    <row r="32" spans="1:22" x14ac:dyDescent="0.25">
      <c r="A32" s="217">
        <v>15</v>
      </c>
      <c r="B32" s="85"/>
      <c r="C32" s="85"/>
      <c r="D32" s="85"/>
      <c r="E32" s="160"/>
      <c r="F32" s="85"/>
      <c r="G32" s="85"/>
      <c r="H32" s="85"/>
      <c r="I32" s="85"/>
      <c r="J32" s="85"/>
      <c r="K32" s="85"/>
      <c r="L32" s="85"/>
      <c r="M32" s="85"/>
      <c r="N32" s="85"/>
      <c r="O32" s="85"/>
      <c r="P32" s="85"/>
      <c r="Q32" s="85"/>
      <c r="R32" s="85"/>
    </row>
    <row r="33" spans="1:18" x14ac:dyDescent="0.25">
      <c r="A33" s="217">
        <v>16</v>
      </c>
      <c r="B33" s="85"/>
      <c r="C33" s="85"/>
      <c r="D33" s="85"/>
      <c r="E33" s="160"/>
      <c r="F33" s="85"/>
      <c r="G33" s="85"/>
      <c r="H33" s="85"/>
      <c r="I33" s="85"/>
      <c r="J33" s="85"/>
      <c r="K33" s="85"/>
      <c r="L33" s="85"/>
      <c r="M33" s="85"/>
      <c r="N33" s="85"/>
      <c r="O33" s="85"/>
      <c r="P33" s="85"/>
      <c r="Q33" s="85"/>
      <c r="R33" s="85"/>
    </row>
    <row r="34" spans="1:18" x14ac:dyDescent="0.25">
      <c r="A34" s="217">
        <v>17</v>
      </c>
      <c r="B34" s="85"/>
      <c r="C34" s="85"/>
      <c r="D34" s="85"/>
      <c r="E34" s="160"/>
      <c r="F34" s="85"/>
      <c r="G34" s="85"/>
      <c r="H34" s="85"/>
      <c r="I34" s="85"/>
      <c r="J34" s="85"/>
      <c r="K34" s="85"/>
      <c r="L34" s="85"/>
      <c r="M34" s="85"/>
      <c r="N34" s="85"/>
      <c r="O34" s="85"/>
      <c r="P34" s="85"/>
      <c r="Q34" s="85"/>
      <c r="R34" s="85"/>
    </row>
    <row r="35" spans="1:18" x14ac:dyDescent="0.25">
      <c r="A35" s="217">
        <v>18</v>
      </c>
      <c r="B35" s="85"/>
      <c r="C35" s="85"/>
      <c r="D35" s="85"/>
      <c r="E35" s="160"/>
      <c r="F35" s="85"/>
      <c r="G35" s="85"/>
      <c r="H35" s="85"/>
      <c r="I35" s="85"/>
      <c r="J35" s="85"/>
      <c r="K35" s="85"/>
      <c r="L35" s="85"/>
      <c r="M35" s="85"/>
      <c r="N35" s="85"/>
      <c r="O35" s="85"/>
      <c r="P35" s="85"/>
      <c r="Q35" s="85"/>
      <c r="R35" s="85"/>
    </row>
    <row r="36" spans="1:18" x14ac:dyDescent="0.25">
      <c r="A36" s="217">
        <v>19</v>
      </c>
      <c r="B36" s="85"/>
      <c r="C36" s="85"/>
      <c r="D36" s="85"/>
      <c r="E36" s="160"/>
      <c r="F36" s="85"/>
      <c r="G36" s="85"/>
      <c r="H36" s="85"/>
      <c r="I36" s="85"/>
      <c r="J36" s="85"/>
      <c r="K36" s="85"/>
      <c r="L36" s="85"/>
      <c r="M36" s="85"/>
      <c r="N36" s="85"/>
      <c r="O36" s="85"/>
      <c r="P36" s="85"/>
      <c r="Q36" s="85"/>
      <c r="R36" s="85"/>
    </row>
    <row r="37" spans="1:18" x14ac:dyDescent="0.25">
      <c r="A37" s="217">
        <v>20</v>
      </c>
      <c r="B37" s="85"/>
      <c r="C37" s="85"/>
      <c r="D37" s="85"/>
      <c r="E37" s="160"/>
      <c r="F37" s="85"/>
      <c r="G37" s="85"/>
      <c r="H37" s="85"/>
      <c r="I37" s="85"/>
      <c r="J37" s="85"/>
      <c r="K37" s="85"/>
      <c r="L37" s="85"/>
      <c r="M37" s="85"/>
      <c r="N37" s="85"/>
      <c r="O37" s="85"/>
      <c r="P37" s="85"/>
      <c r="Q37" s="85"/>
      <c r="R37" s="85"/>
    </row>
    <row r="38" spans="1:18" x14ac:dyDescent="0.25">
      <c r="A38" s="217">
        <v>21</v>
      </c>
      <c r="B38" s="85"/>
      <c r="C38" s="85"/>
      <c r="D38" s="85"/>
      <c r="E38" s="160"/>
      <c r="F38" s="85"/>
      <c r="G38" s="85"/>
      <c r="H38" s="85"/>
      <c r="I38" s="85"/>
      <c r="J38" s="85"/>
      <c r="K38" s="85"/>
      <c r="L38" s="85"/>
      <c r="M38" s="85"/>
      <c r="N38" s="85"/>
      <c r="O38" s="85"/>
      <c r="P38" s="85"/>
      <c r="Q38" s="85"/>
      <c r="R38" s="85"/>
    </row>
    <row r="39" spans="1:18" x14ac:dyDescent="0.25">
      <c r="A39" s="217">
        <v>22</v>
      </c>
      <c r="B39" s="85"/>
      <c r="C39" s="85"/>
      <c r="D39" s="85"/>
      <c r="E39" s="160"/>
      <c r="F39" s="85"/>
      <c r="G39" s="85"/>
      <c r="H39" s="85"/>
      <c r="I39" s="85"/>
      <c r="J39" s="85"/>
      <c r="K39" s="85"/>
      <c r="L39" s="85"/>
      <c r="M39" s="85"/>
      <c r="N39" s="85"/>
      <c r="O39" s="85"/>
      <c r="P39" s="85"/>
      <c r="Q39" s="85"/>
      <c r="R39" s="85"/>
    </row>
    <row r="40" spans="1:18" x14ac:dyDescent="0.25">
      <c r="A40" s="217">
        <v>23</v>
      </c>
      <c r="B40" s="85"/>
      <c r="C40" s="85"/>
      <c r="D40" s="85"/>
      <c r="E40" s="160"/>
      <c r="F40" s="85"/>
      <c r="G40" s="85"/>
      <c r="H40" s="85"/>
      <c r="I40" s="85"/>
      <c r="J40" s="85"/>
      <c r="K40" s="85"/>
      <c r="L40" s="85"/>
      <c r="M40" s="85"/>
      <c r="N40" s="85"/>
      <c r="O40" s="85"/>
      <c r="P40" s="85"/>
      <c r="Q40" s="85"/>
      <c r="R40" s="85"/>
    </row>
    <row r="41" spans="1:18" x14ac:dyDescent="0.25">
      <c r="A41" s="217">
        <v>24</v>
      </c>
      <c r="B41" s="85"/>
      <c r="C41" s="85"/>
      <c r="D41" s="85"/>
      <c r="E41" s="160"/>
      <c r="F41" s="85"/>
      <c r="G41" s="85"/>
      <c r="H41" s="85"/>
      <c r="I41" s="85"/>
      <c r="J41" s="85"/>
      <c r="K41" s="85"/>
      <c r="L41" s="85"/>
      <c r="M41" s="85"/>
      <c r="N41" s="85"/>
      <c r="O41" s="85"/>
      <c r="P41" s="85"/>
      <c r="Q41" s="85"/>
      <c r="R41" s="85"/>
    </row>
    <row r="42" spans="1:18" x14ac:dyDescent="0.25">
      <c r="A42" s="217">
        <v>25</v>
      </c>
      <c r="B42" s="85"/>
      <c r="C42" s="85"/>
      <c r="D42" s="85"/>
      <c r="E42" s="160"/>
      <c r="F42" s="85"/>
      <c r="G42" s="85"/>
      <c r="H42" s="85"/>
      <c r="I42" s="85"/>
      <c r="J42" s="85"/>
      <c r="K42" s="85"/>
      <c r="L42" s="85"/>
      <c r="M42" s="85"/>
      <c r="N42" s="85"/>
      <c r="O42" s="85"/>
      <c r="P42" s="85"/>
      <c r="Q42" s="85"/>
      <c r="R42" s="85"/>
    </row>
    <row r="43" spans="1:18" x14ac:dyDescent="0.25">
      <c r="A43" s="217">
        <v>26</v>
      </c>
      <c r="B43" s="85"/>
      <c r="C43" s="85"/>
      <c r="D43" s="85"/>
      <c r="E43" s="160"/>
      <c r="F43" s="85"/>
      <c r="G43" s="85"/>
      <c r="H43" s="85"/>
      <c r="I43" s="85"/>
      <c r="J43" s="85"/>
      <c r="K43" s="85"/>
      <c r="L43" s="85"/>
      <c r="M43" s="85"/>
      <c r="N43" s="85"/>
      <c r="O43" s="85"/>
      <c r="P43" s="85"/>
      <c r="Q43" s="85"/>
      <c r="R43" s="85"/>
    </row>
    <row r="44" spans="1:18" x14ac:dyDescent="0.25">
      <c r="A44" s="217">
        <v>27</v>
      </c>
      <c r="B44" s="85"/>
      <c r="C44" s="85"/>
      <c r="D44" s="85"/>
      <c r="E44" s="160"/>
      <c r="F44" s="85"/>
      <c r="G44" s="85"/>
      <c r="H44" s="85"/>
      <c r="I44" s="85"/>
      <c r="J44" s="85"/>
      <c r="K44" s="85"/>
      <c r="L44" s="85"/>
      <c r="M44" s="85"/>
      <c r="N44" s="85"/>
      <c r="O44" s="85"/>
      <c r="P44" s="85"/>
      <c r="Q44" s="85"/>
      <c r="R44" s="85"/>
    </row>
    <row r="45" spans="1:18" x14ac:dyDescent="0.25">
      <c r="A45" s="217">
        <v>28</v>
      </c>
      <c r="B45" s="85"/>
      <c r="C45" s="85"/>
      <c r="D45" s="85"/>
      <c r="E45" s="160"/>
      <c r="F45" s="85"/>
      <c r="G45" s="85"/>
      <c r="H45" s="85"/>
      <c r="I45" s="85"/>
      <c r="J45" s="85"/>
      <c r="K45" s="85"/>
      <c r="L45" s="85"/>
      <c r="M45" s="85"/>
      <c r="N45" s="85"/>
      <c r="O45" s="85"/>
      <c r="P45" s="85"/>
      <c r="Q45" s="85"/>
      <c r="R45" s="85"/>
    </row>
    <row r="46" spans="1:18" x14ac:dyDescent="0.25">
      <c r="A46" s="217">
        <v>29</v>
      </c>
      <c r="B46" s="85"/>
      <c r="C46" s="85"/>
      <c r="D46" s="85"/>
      <c r="E46" s="160"/>
      <c r="F46" s="85"/>
      <c r="G46" s="85"/>
      <c r="H46" s="85"/>
      <c r="I46" s="85"/>
      <c r="J46" s="85"/>
      <c r="K46" s="85"/>
      <c r="L46" s="85"/>
      <c r="M46" s="85"/>
      <c r="N46" s="85"/>
      <c r="O46" s="85"/>
      <c r="P46" s="85"/>
      <c r="Q46" s="85"/>
      <c r="R46" s="85"/>
    </row>
    <row r="47" spans="1:18" x14ac:dyDescent="0.25">
      <c r="A47" s="217">
        <v>30</v>
      </c>
      <c r="B47" s="85"/>
      <c r="C47" s="85"/>
      <c r="D47" s="85"/>
      <c r="E47" s="160"/>
      <c r="F47" s="85"/>
      <c r="G47" s="85"/>
      <c r="H47" s="85"/>
      <c r="I47" s="85"/>
      <c r="J47" s="85"/>
      <c r="K47" s="85"/>
      <c r="L47" s="85"/>
      <c r="M47" s="85"/>
      <c r="N47" s="85"/>
      <c r="O47" s="85"/>
      <c r="P47" s="85"/>
      <c r="Q47" s="85"/>
      <c r="R47" s="85"/>
    </row>
    <row r="48" spans="1:18" x14ac:dyDescent="0.25">
      <c r="A48" s="217">
        <v>31</v>
      </c>
      <c r="B48" s="85"/>
      <c r="C48" s="85"/>
      <c r="D48" s="85"/>
      <c r="E48" s="160"/>
      <c r="F48" s="85"/>
      <c r="G48" s="85"/>
      <c r="H48" s="85"/>
      <c r="I48" s="85"/>
      <c r="J48" s="85"/>
      <c r="K48" s="85"/>
      <c r="L48" s="85"/>
      <c r="M48" s="85"/>
      <c r="N48" s="85"/>
      <c r="O48" s="85"/>
      <c r="P48" s="85"/>
      <c r="Q48" s="85"/>
      <c r="R48" s="85"/>
    </row>
    <row r="49" spans="1:18" x14ac:dyDescent="0.25">
      <c r="A49" s="217">
        <v>32</v>
      </c>
      <c r="B49" s="85"/>
      <c r="C49" s="85"/>
      <c r="D49" s="85"/>
      <c r="E49" s="160"/>
      <c r="F49" s="85"/>
      <c r="G49" s="85"/>
      <c r="H49" s="85"/>
      <c r="I49" s="85"/>
      <c r="J49" s="85"/>
      <c r="K49" s="85"/>
      <c r="L49" s="85"/>
      <c r="M49" s="85"/>
      <c r="N49" s="85"/>
      <c r="O49" s="85"/>
      <c r="P49" s="85"/>
      <c r="Q49" s="85"/>
      <c r="R49" s="85"/>
    </row>
    <row r="50" spans="1:18" x14ac:dyDescent="0.25">
      <c r="A50" s="217">
        <v>33</v>
      </c>
      <c r="B50" s="85"/>
      <c r="C50" s="85"/>
      <c r="D50" s="85"/>
      <c r="E50" s="160"/>
      <c r="F50" s="85"/>
      <c r="G50" s="85"/>
      <c r="H50" s="85"/>
      <c r="I50" s="85"/>
      <c r="J50" s="85"/>
      <c r="K50" s="85"/>
      <c r="L50" s="85"/>
      <c r="M50" s="85"/>
      <c r="N50" s="85"/>
      <c r="O50" s="85"/>
      <c r="P50" s="85"/>
      <c r="Q50" s="85"/>
      <c r="R50" s="85"/>
    </row>
    <row r="51" spans="1:18" x14ac:dyDescent="0.25">
      <c r="A51" s="217">
        <v>34</v>
      </c>
      <c r="B51" s="85"/>
      <c r="C51" s="85"/>
      <c r="D51" s="85"/>
      <c r="E51" s="160"/>
      <c r="F51" s="85"/>
      <c r="G51" s="85"/>
      <c r="H51" s="85"/>
      <c r="I51" s="85"/>
      <c r="J51" s="85"/>
      <c r="K51" s="85"/>
      <c r="L51" s="85"/>
      <c r="M51" s="85"/>
      <c r="N51" s="85"/>
      <c r="O51" s="85"/>
      <c r="P51" s="85"/>
      <c r="Q51" s="85"/>
      <c r="R51" s="85"/>
    </row>
    <row r="52" spans="1:18" x14ac:dyDescent="0.25">
      <c r="A52" s="217">
        <v>35</v>
      </c>
      <c r="B52" s="85"/>
      <c r="C52" s="85"/>
      <c r="D52" s="85"/>
      <c r="E52" s="160"/>
      <c r="F52" s="85"/>
      <c r="G52" s="85"/>
      <c r="H52" s="85"/>
      <c r="I52" s="85"/>
      <c r="J52" s="85"/>
      <c r="K52" s="85"/>
      <c r="L52" s="85"/>
      <c r="M52" s="85"/>
      <c r="N52" s="85"/>
      <c r="O52" s="85"/>
      <c r="P52" s="85"/>
      <c r="Q52" s="85"/>
      <c r="R52" s="85"/>
    </row>
    <row r="53" spans="1:18" x14ac:dyDescent="0.25">
      <c r="A53" s="217">
        <v>36</v>
      </c>
      <c r="B53" s="85"/>
      <c r="C53" s="85"/>
      <c r="D53" s="85"/>
      <c r="E53" s="160"/>
      <c r="F53" s="85"/>
      <c r="G53" s="85"/>
      <c r="H53" s="85"/>
      <c r="I53" s="85"/>
      <c r="J53" s="85"/>
      <c r="K53" s="85"/>
      <c r="L53" s="85"/>
      <c r="M53" s="85"/>
      <c r="N53" s="85"/>
      <c r="O53" s="85"/>
      <c r="P53" s="85"/>
      <c r="Q53" s="85"/>
      <c r="R53" s="85"/>
    </row>
    <row r="54" spans="1:18" x14ac:dyDescent="0.25">
      <c r="A54" s="217">
        <v>37</v>
      </c>
      <c r="B54" s="85"/>
      <c r="C54" s="85"/>
      <c r="D54" s="85"/>
      <c r="E54" s="160"/>
      <c r="F54" s="85"/>
      <c r="G54" s="85"/>
      <c r="H54" s="85"/>
      <c r="I54" s="85"/>
      <c r="J54" s="85"/>
      <c r="K54" s="85"/>
      <c r="L54" s="85"/>
      <c r="M54" s="85"/>
      <c r="N54" s="85"/>
      <c r="O54" s="85"/>
      <c r="P54" s="85"/>
      <c r="Q54" s="85"/>
      <c r="R54" s="85"/>
    </row>
    <row r="55" spans="1:18" x14ac:dyDescent="0.25">
      <c r="A55" s="217">
        <v>38</v>
      </c>
      <c r="B55" s="85"/>
      <c r="C55" s="85"/>
      <c r="D55" s="85"/>
      <c r="E55" s="160"/>
      <c r="F55" s="85"/>
      <c r="G55" s="85"/>
      <c r="H55" s="85"/>
      <c r="I55" s="85"/>
      <c r="J55" s="85"/>
      <c r="K55" s="85"/>
      <c r="L55" s="85"/>
      <c r="M55" s="85"/>
      <c r="N55" s="85"/>
      <c r="O55" s="85"/>
      <c r="P55" s="85"/>
      <c r="Q55" s="85"/>
      <c r="R55" s="85"/>
    </row>
    <row r="56" spans="1:18" x14ac:dyDescent="0.25">
      <c r="A56" s="217">
        <v>39</v>
      </c>
      <c r="B56" s="85"/>
      <c r="C56" s="85"/>
      <c r="D56" s="85"/>
      <c r="E56" s="160"/>
      <c r="F56" s="85"/>
      <c r="G56" s="85"/>
      <c r="H56" s="85"/>
      <c r="I56" s="85"/>
      <c r="J56" s="85"/>
      <c r="K56" s="85"/>
      <c r="L56" s="85"/>
      <c r="M56" s="85"/>
      <c r="N56" s="85"/>
      <c r="O56" s="85"/>
      <c r="P56" s="85"/>
      <c r="Q56" s="85"/>
      <c r="R56" s="85"/>
    </row>
    <row r="57" spans="1:18" x14ac:dyDescent="0.25">
      <c r="A57" s="217">
        <v>40</v>
      </c>
      <c r="B57" s="85"/>
      <c r="C57" s="85"/>
      <c r="D57" s="85"/>
      <c r="E57" s="160"/>
      <c r="F57" s="85"/>
      <c r="G57" s="85"/>
      <c r="H57" s="85"/>
      <c r="I57" s="85"/>
      <c r="J57" s="85"/>
      <c r="K57" s="85"/>
      <c r="L57" s="85"/>
      <c r="M57" s="85"/>
      <c r="N57" s="85"/>
      <c r="O57" s="85"/>
      <c r="P57" s="85"/>
      <c r="Q57" s="85"/>
      <c r="R57" s="85"/>
    </row>
  </sheetData>
  <sheetProtection algorithmName="SHA-512" hashValue="cOmKjQXMeHq+c26rxVZQw3l5Gk8uvfATLOGgIy6RK37JY7fKRuvUVmrrVYNru06m5q6D5evUEXMNM6JBQc4tag==" saltValue="jof8v2Pg9/Wdlg7ihwA77g==" spinCount="100000" sheet="1" objects="1" scenarios="1"/>
  <dataConsolidate>
    <dataRefs count="1">
      <dataRef ref="A14:A23" sheet="Anagrafica" r:id="rId1"/>
    </dataRefs>
  </dataConsolidate>
  <conditionalFormatting sqref="H18:H57">
    <cfRule type="expression" dxfId="629" priority="1">
      <formula>AND( ISBLANK(H18),IF(G18="SI","VERO","FALSO")  )</formula>
    </cfRule>
  </conditionalFormatting>
  <dataValidations count="1">
    <dataValidation type="list" allowBlank="1" showInputMessage="1" showErrorMessage="1" sqref="G18:G57">
      <formula1>"SI,NO"</formula1>
    </dataValidation>
  </dataValidation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B33"/>
  <sheetViews>
    <sheetView topLeftCell="A4" zoomScale="70" zoomScaleNormal="70" workbookViewId="0">
      <selection activeCell="A2" sqref="A2:C2"/>
    </sheetView>
  </sheetViews>
  <sheetFormatPr defaultColWidth="8.7109375" defaultRowHeight="15" x14ac:dyDescent="0.25"/>
  <cols>
    <col min="1" max="1" width="37.28515625" style="11" customWidth="1"/>
    <col min="2" max="2" width="53.42578125" style="11" customWidth="1"/>
    <col min="3" max="3" width="16.85546875" style="11" customWidth="1"/>
    <col min="4" max="4" width="28.42578125" style="42" customWidth="1"/>
    <col min="5" max="7" width="28.42578125" style="11" customWidth="1"/>
    <col min="8" max="8" width="28.42578125" style="43" customWidth="1"/>
    <col min="9" max="9" width="28.42578125" style="42" customWidth="1"/>
    <col min="10" max="28" width="28.42578125" style="11" customWidth="1"/>
    <col min="29" max="16384" width="8.7109375" style="11"/>
  </cols>
  <sheetData>
    <row r="1" spans="1:28" ht="120.75" customHeight="1" x14ac:dyDescent="0.25"/>
    <row r="2" spans="1:28" ht="252" customHeight="1" x14ac:dyDescent="0.25">
      <c r="A2" s="231" t="s">
        <v>318</v>
      </c>
      <c r="B2" s="232"/>
      <c r="C2" s="232"/>
      <c r="D2" s="223"/>
      <c r="E2" s="223"/>
      <c r="F2" s="223"/>
      <c r="G2" s="223"/>
      <c r="H2" s="223"/>
      <c r="I2" s="223"/>
    </row>
    <row r="3" spans="1:28" x14ac:dyDescent="0.25">
      <c r="A3" s="41"/>
      <c r="B3" s="41"/>
      <c r="C3" s="41"/>
      <c r="E3" s="41"/>
      <c r="F3" s="41"/>
      <c r="G3" s="41"/>
      <c r="L3" s="44"/>
    </row>
    <row r="4" spans="1:28" ht="15.75" thickBot="1" x14ac:dyDescent="0.3">
      <c r="A4" s="49" t="s">
        <v>255</v>
      </c>
      <c r="B4" s="48" t="s">
        <v>256</v>
      </c>
      <c r="C4" s="41"/>
      <c r="E4" s="41"/>
      <c r="F4" s="41"/>
      <c r="G4" s="41"/>
      <c r="L4" s="44"/>
    </row>
    <row r="5" spans="1:28" ht="16.5" customHeight="1" x14ac:dyDescent="0.25">
      <c r="A5" s="41"/>
      <c r="B5" s="41"/>
      <c r="C5" s="41"/>
      <c r="E5" s="41"/>
      <c r="F5" s="41"/>
      <c r="G5" s="41"/>
      <c r="K5" s="234" t="s">
        <v>299</v>
      </c>
      <c r="L5" s="235"/>
      <c r="M5" s="235"/>
      <c r="N5" s="235"/>
      <c r="O5" s="235"/>
      <c r="P5" s="235"/>
      <c r="Q5" s="235"/>
      <c r="R5" s="235"/>
      <c r="S5" s="235"/>
      <c r="T5" s="235"/>
      <c r="U5" s="235"/>
      <c r="V5" s="236"/>
      <c r="W5" s="237" t="s">
        <v>312</v>
      </c>
      <c r="X5" s="238"/>
      <c r="Y5" s="238"/>
      <c r="Z5" s="238"/>
      <c r="AA5" s="238"/>
      <c r="AB5" s="239"/>
    </row>
    <row r="6" spans="1:28" ht="35.25" customHeight="1" x14ac:dyDescent="0.25">
      <c r="A6" s="226" t="s">
        <v>70</v>
      </c>
      <c r="B6" s="227"/>
      <c r="C6" s="20">
        <f>SUM(J8:J28)</f>
        <v>0</v>
      </c>
      <c r="D6" s="45"/>
      <c r="E6" s="45"/>
      <c r="F6" s="45"/>
      <c r="G6" s="45"/>
      <c r="H6" s="46"/>
      <c r="I6" s="46"/>
      <c r="J6" s="45"/>
      <c r="K6" s="228" t="s">
        <v>192</v>
      </c>
      <c r="L6" s="229"/>
      <c r="M6" s="229" t="s">
        <v>195</v>
      </c>
      <c r="N6" s="229"/>
      <c r="O6" s="229" t="s">
        <v>196</v>
      </c>
      <c r="P6" s="229"/>
      <c r="Q6" s="229" t="s">
        <v>197</v>
      </c>
      <c r="R6" s="229"/>
      <c r="S6" s="229" t="s">
        <v>198</v>
      </c>
      <c r="T6" s="229"/>
      <c r="U6" s="229" t="s">
        <v>201</v>
      </c>
      <c r="V6" s="240"/>
      <c r="W6" s="230" t="s">
        <v>192</v>
      </c>
      <c r="X6" s="229"/>
      <c r="Y6" s="229" t="s">
        <v>195</v>
      </c>
      <c r="Z6" s="229"/>
      <c r="AA6" s="229" t="s">
        <v>196</v>
      </c>
      <c r="AB6" s="233"/>
    </row>
    <row r="7" spans="1:28" ht="66.75" customHeight="1" thickBot="1" x14ac:dyDescent="0.3">
      <c r="A7" s="139" t="s">
        <v>58</v>
      </c>
      <c r="B7" s="139" t="s">
        <v>71</v>
      </c>
      <c r="C7" s="139" t="s">
        <v>260</v>
      </c>
      <c r="D7" s="139" t="s">
        <v>127</v>
      </c>
      <c r="E7" s="140" t="s">
        <v>50</v>
      </c>
      <c r="F7" s="141" t="s">
        <v>69</v>
      </c>
      <c r="G7" s="140" t="s">
        <v>314</v>
      </c>
      <c r="H7" s="140" t="s">
        <v>57</v>
      </c>
      <c r="I7" s="141" t="s">
        <v>78</v>
      </c>
      <c r="J7" s="142" t="s">
        <v>70</v>
      </c>
      <c r="K7" s="175" t="s">
        <v>193</v>
      </c>
      <c r="L7" s="176" t="s">
        <v>186</v>
      </c>
      <c r="M7" s="176" t="s">
        <v>185</v>
      </c>
      <c r="N7" s="176" t="s">
        <v>194</v>
      </c>
      <c r="O7" s="176" t="s">
        <v>215</v>
      </c>
      <c r="P7" s="176" t="s">
        <v>216</v>
      </c>
      <c r="Q7" s="176" t="s">
        <v>205</v>
      </c>
      <c r="R7" s="176" t="s">
        <v>202</v>
      </c>
      <c r="S7" s="176" t="s">
        <v>206</v>
      </c>
      <c r="T7" s="176" t="s">
        <v>211</v>
      </c>
      <c r="U7" s="177" t="s">
        <v>210</v>
      </c>
      <c r="V7" s="182" t="s">
        <v>217</v>
      </c>
      <c r="W7" s="187" t="s">
        <v>219</v>
      </c>
      <c r="X7" s="47" t="s">
        <v>250</v>
      </c>
      <c r="Y7" s="47" t="s">
        <v>300</v>
      </c>
      <c r="Z7" s="47" t="s">
        <v>301</v>
      </c>
      <c r="AA7" s="47" t="s">
        <v>213</v>
      </c>
      <c r="AB7" s="164" t="s">
        <v>253</v>
      </c>
    </row>
    <row r="8" spans="1:28" s="18" customFormat="1" x14ac:dyDescent="0.25">
      <c r="A8" s="55"/>
      <c r="B8" s="55"/>
      <c r="C8" s="55"/>
      <c r="D8" s="57" t="str">
        <f>IFERROR(VLOOKUP(T_Aiuto_27_a_1[[#This Row],[Descrizione Prodotto]],Parametri_1!$J$4:$K$18,2,FALSE),"")</f>
        <v/>
      </c>
      <c r="E8" s="150" t="str">
        <f>IFERROR(VLOOKUP(T_Aiuto_27_a_1[[#This Row],[Descrizione Prodotto]],Parametri_1!$J$4:$L$18,3,FALSE),"")</f>
        <v/>
      </c>
      <c r="F8" s="58" t="str">
        <f>IFERROR(AVERAGE(T_Aiuto_27_a_1[[#This Row],[Produzione ]],T_Aiuto_27_a_1[[#This Row],[Produzione]],T_Aiuto_27_a_1[[#This Row],[Produzione   ]],T_Aiuto_27_a_1[[#This Row],[Produzione  ]],T_Aiuto_27_a_1[[#This Row],[Produzione    ]],T_Aiuto_27_a_1[[#This Row],[Produzione       ]]),"")</f>
        <v/>
      </c>
      <c r="G8" s="58" t="str">
        <f>IFERROR(IF(C8="SI", AVERAGE(T_Aiuto_27_a_1[[#This Row],[Produzione        ]],T_Aiuto_27_a_1[[#This Row],[Produzione         ]],T_Aiuto_27_a_1[[#This Row],[Produzione          ]]),""),"")</f>
        <v/>
      </c>
      <c r="H8" s="34"/>
      <c r="I8" s="192" t="str">
        <f t="shared" ref="I8:I28" si="0">IFERROR( IF(C8="NO",
  F8*IF(((F8-H8)/F8)&gt;0.9,0,IF(AND(((F8-H8)/F8)&lt;=0.9,((F8-H8)/F8)&gt;0.75),0.25,
   IF(AND(((F8-H8)/F8)&lt;=0.75,((F8-H8)/F8)&gt;0.5),0.5,
   IF(AND(((F8-H8)/F8)&lt;=0.5,((F8-H8)/F8)&gt;=0),1,1
   )))),
  G8*IF(((G8-H8)/G8)&gt;0.9,0,IF(AND(((G8-H8)/G8)&lt;=0.9,((G8-H8)/G8)&gt;0.75),0.25,
   IF(AND(((G8-H8)/G8)&lt;=0.75,((G8-H8)/G8)&gt;0.5),0.5,
   IF(AND(((G8-H8)/G8)&lt;=0.5,((G8-H8)/G8)&gt;=0),1,
   IF( ((G8-H8)/G8)&lt;0,1+ (-1*((G8-H8)/G8)),1)))))
   ),"")</f>
        <v/>
      </c>
      <c r="J8" s="60" t="str">
        <f t="shared" ref="J8:J28" si="1">IF(ISERROR(E8*I8*Ct*Pt_1*Ai),"",E8*I8*Ct*Pt_1*Ai)</f>
        <v/>
      </c>
      <c r="K8" s="178"/>
      <c r="L8" s="179"/>
      <c r="M8" s="180"/>
      <c r="N8" s="181"/>
      <c r="O8" s="180"/>
      <c r="P8" s="181"/>
      <c r="Q8" s="180"/>
      <c r="R8" s="181"/>
      <c r="S8" s="180"/>
      <c r="T8" s="181"/>
      <c r="U8" s="180"/>
      <c r="V8" s="183"/>
      <c r="W8" s="188"/>
      <c r="X8" s="52"/>
      <c r="Y8" s="189"/>
      <c r="Z8" s="52"/>
      <c r="AA8" s="189"/>
      <c r="AB8" s="53"/>
    </row>
    <row r="9" spans="1:28" s="18" customFormat="1" x14ac:dyDescent="0.25">
      <c r="A9" s="55"/>
      <c r="B9" s="55"/>
      <c r="C9" s="55"/>
      <c r="D9" s="57" t="str">
        <f>IFERROR(VLOOKUP(T_Aiuto_27_a_1[[#This Row],[Descrizione Prodotto]],Parametri_1!$J$4:$K$18,2,FALSE),"")</f>
        <v/>
      </c>
      <c r="E9" s="150" t="str">
        <f>IFERROR(VLOOKUP(T_Aiuto_27_a_1[[#This Row],[Descrizione Prodotto]],Parametri_1!$J$4:$L$18,3,FALSE),"")</f>
        <v/>
      </c>
      <c r="F9" s="58" t="str">
        <f>IFERROR(AVERAGE(T_Aiuto_27_a_1[[#This Row],[Produzione ]],T_Aiuto_27_a_1[[#This Row],[Produzione]],T_Aiuto_27_a_1[[#This Row],[Produzione   ]],T_Aiuto_27_a_1[[#This Row],[Produzione  ]],T_Aiuto_27_a_1[[#This Row],[Produzione    ]],T_Aiuto_27_a_1[[#This Row],[Produzione       ]]),"")</f>
        <v/>
      </c>
      <c r="G9" s="58" t="str">
        <f>IFERROR(IF(C9="SI", AVERAGE(T_Aiuto_27_a_1[[#This Row],[Produzione        ]],T_Aiuto_27_a_1[[#This Row],[Produzione         ]],T_Aiuto_27_a_1[[#This Row],[Produzione          ]]),""),"")</f>
        <v/>
      </c>
      <c r="H9" s="34"/>
      <c r="I9" s="192" t="str">
        <f t="shared" si="0"/>
        <v/>
      </c>
      <c r="J9" s="60" t="str">
        <f t="shared" si="1"/>
        <v/>
      </c>
      <c r="K9" s="61"/>
      <c r="L9" s="167"/>
      <c r="M9" s="166"/>
      <c r="N9" s="168"/>
      <c r="O9" s="166"/>
      <c r="P9" s="168"/>
      <c r="Q9" s="166"/>
      <c r="R9" s="168"/>
      <c r="S9" s="166"/>
      <c r="T9" s="168"/>
      <c r="U9" s="166"/>
      <c r="V9" s="184"/>
      <c r="W9" s="188"/>
      <c r="X9" s="52"/>
      <c r="Y9" s="189"/>
      <c r="Z9" s="52"/>
      <c r="AA9" s="189"/>
      <c r="AB9" s="53"/>
    </row>
    <row r="10" spans="1:28" s="18" customFormat="1" x14ac:dyDescent="0.25">
      <c r="A10" s="55"/>
      <c r="B10" s="55"/>
      <c r="C10" s="55"/>
      <c r="D10" s="57" t="str">
        <f>IFERROR(VLOOKUP(T_Aiuto_27_a_1[[#This Row],[Descrizione Prodotto]],Parametri_1!$J$4:$K$18,2,FALSE),"")</f>
        <v/>
      </c>
      <c r="E10" s="150" t="str">
        <f>IFERROR(VLOOKUP(T_Aiuto_27_a_1[[#This Row],[Descrizione Prodotto]],Parametri_1!$J$4:$L$18,3,FALSE),"")</f>
        <v/>
      </c>
      <c r="F10" s="58" t="str">
        <f>IFERROR(AVERAGE(T_Aiuto_27_a_1[[#This Row],[Produzione ]],T_Aiuto_27_a_1[[#This Row],[Produzione]],T_Aiuto_27_a_1[[#This Row],[Produzione   ]],T_Aiuto_27_a_1[[#This Row],[Produzione  ]],T_Aiuto_27_a_1[[#This Row],[Produzione    ]],T_Aiuto_27_a_1[[#This Row],[Produzione       ]]),"")</f>
        <v/>
      </c>
      <c r="G10" s="58" t="str">
        <f>IFERROR(IF(C10="SI", AVERAGE(T_Aiuto_27_a_1[[#This Row],[Produzione        ]],T_Aiuto_27_a_1[[#This Row],[Produzione         ]],T_Aiuto_27_a_1[[#This Row],[Produzione          ]]),""),"")</f>
        <v/>
      </c>
      <c r="H10" s="34"/>
      <c r="I10" s="192" t="str">
        <f t="shared" si="0"/>
        <v/>
      </c>
      <c r="J10" s="60" t="str">
        <f t="shared" si="1"/>
        <v/>
      </c>
      <c r="K10" s="61"/>
      <c r="L10" s="167"/>
      <c r="M10" s="166"/>
      <c r="N10" s="168"/>
      <c r="O10" s="166"/>
      <c r="P10" s="168"/>
      <c r="Q10" s="166"/>
      <c r="R10" s="168"/>
      <c r="S10" s="166"/>
      <c r="T10" s="168"/>
      <c r="U10" s="166"/>
      <c r="V10" s="184"/>
      <c r="W10" s="188"/>
      <c r="X10" s="52"/>
      <c r="Y10" s="189"/>
      <c r="Z10" s="52"/>
      <c r="AA10" s="189"/>
      <c r="AB10" s="53"/>
    </row>
    <row r="11" spans="1:28" s="18" customFormat="1" x14ac:dyDescent="0.25">
      <c r="A11" s="55"/>
      <c r="B11" s="55"/>
      <c r="C11" s="55"/>
      <c r="D11" s="57" t="str">
        <f>IFERROR(VLOOKUP(T_Aiuto_27_a_1[[#This Row],[Descrizione Prodotto]],Parametri_1!$J$4:$K$18,2,FALSE),"")</f>
        <v/>
      </c>
      <c r="E11" s="150" t="str">
        <f>IFERROR(VLOOKUP(T_Aiuto_27_a_1[[#This Row],[Descrizione Prodotto]],Parametri_1!$J$4:$L$18,3,FALSE),"")</f>
        <v/>
      </c>
      <c r="F11" s="58" t="str">
        <f>IFERROR(AVERAGE(T_Aiuto_27_a_1[[#This Row],[Produzione ]],T_Aiuto_27_a_1[[#This Row],[Produzione]],T_Aiuto_27_a_1[[#This Row],[Produzione   ]],T_Aiuto_27_a_1[[#This Row],[Produzione  ]],T_Aiuto_27_a_1[[#This Row],[Produzione    ]],T_Aiuto_27_a_1[[#This Row],[Produzione       ]]),"")</f>
        <v/>
      </c>
      <c r="G11" s="58" t="str">
        <f>IFERROR(IF(C11="SI", AVERAGE(T_Aiuto_27_a_1[[#This Row],[Produzione        ]],T_Aiuto_27_a_1[[#This Row],[Produzione         ]],T_Aiuto_27_a_1[[#This Row],[Produzione          ]]),""),"")</f>
        <v/>
      </c>
      <c r="H11" s="34"/>
      <c r="I11" s="192" t="str">
        <f t="shared" si="0"/>
        <v/>
      </c>
      <c r="J11" s="60" t="str">
        <f t="shared" si="1"/>
        <v/>
      </c>
      <c r="K11" s="61"/>
      <c r="L11" s="167"/>
      <c r="M11" s="166"/>
      <c r="N11" s="168"/>
      <c r="O11" s="166"/>
      <c r="P11" s="168"/>
      <c r="Q11" s="166"/>
      <c r="R11" s="168"/>
      <c r="S11" s="166"/>
      <c r="T11" s="168"/>
      <c r="U11" s="166"/>
      <c r="V11" s="184"/>
      <c r="W11" s="188"/>
      <c r="X11" s="52"/>
      <c r="Y11" s="189"/>
      <c r="Z11" s="52"/>
      <c r="AA11" s="189"/>
      <c r="AB11" s="53"/>
    </row>
    <row r="12" spans="1:28" s="18" customFormat="1" x14ac:dyDescent="0.25">
      <c r="A12" s="55"/>
      <c r="B12" s="55"/>
      <c r="C12" s="55"/>
      <c r="D12" s="57" t="str">
        <f>IFERROR(VLOOKUP(T_Aiuto_27_a_1[[#This Row],[Descrizione Prodotto]],Parametri_1!$J$4:$K$18,2,FALSE),"")</f>
        <v/>
      </c>
      <c r="E12" s="150" t="str">
        <f>IFERROR(VLOOKUP(T_Aiuto_27_a_1[[#This Row],[Descrizione Prodotto]],Parametri_1!$J$4:$L$18,3,FALSE),"")</f>
        <v/>
      </c>
      <c r="F12" s="58" t="str">
        <f>IFERROR(AVERAGE(T_Aiuto_27_a_1[[#This Row],[Produzione ]],T_Aiuto_27_a_1[[#This Row],[Produzione]],T_Aiuto_27_a_1[[#This Row],[Produzione   ]],T_Aiuto_27_a_1[[#This Row],[Produzione  ]],T_Aiuto_27_a_1[[#This Row],[Produzione    ]],T_Aiuto_27_a_1[[#This Row],[Produzione       ]]),"")</f>
        <v/>
      </c>
      <c r="G12" s="58" t="str">
        <f>IFERROR(IF(C12="SI", AVERAGE(T_Aiuto_27_a_1[[#This Row],[Produzione        ]],T_Aiuto_27_a_1[[#This Row],[Produzione         ]],T_Aiuto_27_a_1[[#This Row],[Produzione          ]]),""),"")</f>
        <v/>
      </c>
      <c r="H12" s="34"/>
      <c r="I12" s="59" t="str">
        <f t="shared" si="0"/>
        <v/>
      </c>
      <c r="J12" s="60" t="str">
        <f t="shared" si="1"/>
        <v/>
      </c>
      <c r="K12" s="61"/>
      <c r="L12" s="167"/>
      <c r="M12" s="166"/>
      <c r="N12" s="168"/>
      <c r="O12" s="166"/>
      <c r="P12" s="168"/>
      <c r="Q12" s="166"/>
      <c r="R12" s="168"/>
      <c r="S12" s="166"/>
      <c r="T12" s="168"/>
      <c r="U12" s="166"/>
      <c r="V12" s="184"/>
      <c r="W12" s="188"/>
      <c r="X12" s="52"/>
      <c r="Y12" s="189"/>
      <c r="Z12" s="52"/>
      <c r="AA12" s="189"/>
      <c r="AB12" s="53"/>
    </row>
    <row r="13" spans="1:28" s="18" customFormat="1" x14ac:dyDescent="0.25">
      <c r="A13" s="55"/>
      <c r="B13" s="55"/>
      <c r="C13" s="55"/>
      <c r="D13" s="57" t="str">
        <f>IFERROR(VLOOKUP(T_Aiuto_27_a_1[[#This Row],[Descrizione Prodotto]],Parametri_1!$J$4:$K$18,2,FALSE),"")</f>
        <v/>
      </c>
      <c r="E13" s="150" t="str">
        <f>IFERROR(VLOOKUP(T_Aiuto_27_a_1[[#This Row],[Descrizione Prodotto]],Parametri_1!$J$4:$L$18,3,FALSE),"")</f>
        <v/>
      </c>
      <c r="F13" s="58" t="str">
        <f>IFERROR(AVERAGE(T_Aiuto_27_a_1[[#This Row],[Produzione ]],T_Aiuto_27_a_1[[#This Row],[Produzione]],T_Aiuto_27_a_1[[#This Row],[Produzione   ]],T_Aiuto_27_a_1[[#This Row],[Produzione  ]],T_Aiuto_27_a_1[[#This Row],[Produzione    ]],T_Aiuto_27_a_1[[#This Row],[Produzione       ]]),"")</f>
        <v/>
      </c>
      <c r="G13" s="58" t="str">
        <f>IFERROR(IF(C13="SI", AVERAGE(T_Aiuto_27_a_1[[#This Row],[Produzione        ]],T_Aiuto_27_a_1[[#This Row],[Produzione         ]],T_Aiuto_27_a_1[[#This Row],[Produzione          ]]),""),"")</f>
        <v/>
      </c>
      <c r="H13" s="34"/>
      <c r="I13" s="59" t="str">
        <f t="shared" si="0"/>
        <v/>
      </c>
      <c r="J13" s="60" t="str">
        <f t="shared" si="1"/>
        <v/>
      </c>
      <c r="K13" s="61"/>
      <c r="L13" s="167"/>
      <c r="M13" s="166"/>
      <c r="N13" s="168"/>
      <c r="O13" s="166"/>
      <c r="P13" s="168"/>
      <c r="Q13" s="166"/>
      <c r="R13" s="168"/>
      <c r="S13" s="166"/>
      <c r="T13" s="168"/>
      <c r="U13" s="166"/>
      <c r="V13" s="184"/>
      <c r="W13" s="188"/>
      <c r="X13" s="52"/>
      <c r="Y13" s="189"/>
      <c r="Z13" s="52"/>
      <c r="AA13" s="189"/>
      <c r="AB13" s="53"/>
    </row>
    <row r="14" spans="1:28" s="18" customFormat="1" x14ac:dyDescent="0.25">
      <c r="A14" s="55"/>
      <c r="B14" s="55"/>
      <c r="C14" s="55"/>
      <c r="D14" s="57" t="str">
        <f>IFERROR(VLOOKUP(T_Aiuto_27_a_1[[#This Row],[Descrizione Prodotto]],Parametri_1!$J$4:$K$18,2,FALSE),"")</f>
        <v/>
      </c>
      <c r="E14" s="150" t="str">
        <f>IFERROR(VLOOKUP(T_Aiuto_27_a_1[[#This Row],[Descrizione Prodotto]],Parametri_1!$J$4:$L$18,3,FALSE),"")</f>
        <v/>
      </c>
      <c r="F14" s="58" t="str">
        <f>IFERROR(AVERAGE(T_Aiuto_27_a_1[[#This Row],[Produzione ]],T_Aiuto_27_a_1[[#This Row],[Produzione]],T_Aiuto_27_a_1[[#This Row],[Produzione   ]],T_Aiuto_27_a_1[[#This Row],[Produzione  ]],T_Aiuto_27_a_1[[#This Row],[Produzione    ]],T_Aiuto_27_a_1[[#This Row],[Produzione       ]]),"")</f>
        <v/>
      </c>
      <c r="G14" s="58" t="str">
        <f>IFERROR(IF(C14="SI", AVERAGE(T_Aiuto_27_a_1[[#This Row],[Produzione        ]],T_Aiuto_27_a_1[[#This Row],[Produzione         ]],T_Aiuto_27_a_1[[#This Row],[Produzione          ]]),""),"")</f>
        <v/>
      </c>
      <c r="H14" s="34"/>
      <c r="I14" s="59" t="str">
        <f t="shared" si="0"/>
        <v/>
      </c>
      <c r="J14" s="60" t="str">
        <f t="shared" si="1"/>
        <v/>
      </c>
      <c r="K14" s="61"/>
      <c r="L14" s="167"/>
      <c r="M14" s="166"/>
      <c r="N14" s="168"/>
      <c r="O14" s="166"/>
      <c r="P14" s="168"/>
      <c r="Q14" s="166"/>
      <c r="R14" s="168"/>
      <c r="S14" s="166"/>
      <c r="T14" s="168"/>
      <c r="U14" s="166"/>
      <c r="V14" s="184"/>
      <c r="W14" s="188"/>
      <c r="X14" s="52"/>
      <c r="Y14" s="189"/>
      <c r="Z14" s="52"/>
      <c r="AA14" s="189"/>
      <c r="AB14" s="53"/>
    </row>
    <row r="15" spans="1:28" s="18" customFormat="1" x14ac:dyDescent="0.25">
      <c r="A15" s="55"/>
      <c r="B15" s="55"/>
      <c r="C15" s="55"/>
      <c r="D15" s="57" t="str">
        <f>IFERROR(VLOOKUP(T_Aiuto_27_a_1[[#This Row],[Descrizione Prodotto]],Parametri_1!$J$4:$K$18,2,FALSE),"")</f>
        <v/>
      </c>
      <c r="E15" s="150" t="str">
        <f>IFERROR(VLOOKUP(T_Aiuto_27_a_1[[#This Row],[Descrizione Prodotto]],Parametri_1!$J$4:$L$18,3,FALSE),"")</f>
        <v/>
      </c>
      <c r="F15" s="58" t="str">
        <f>IFERROR(AVERAGE(T_Aiuto_27_a_1[[#This Row],[Produzione ]],T_Aiuto_27_a_1[[#This Row],[Produzione]],T_Aiuto_27_a_1[[#This Row],[Produzione   ]],T_Aiuto_27_a_1[[#This Row],[Produzione  ]],T_Aiuto_27_a_1[[#This Row],[Produzione    ]],T_Aiuto_27_a_1[[#This Row],[Produzione       ]]),"")</f>
        <v/>
      </c>
      <c r="G15" s="58" t="str">
        <f>IFERROR(IF(C15="SI", AVERAGE(T_Aiuto_27_a_1[[#This Row],[Produzione        ]],T_Aiuto_27_a_1[[#This Row],[Produzione         ]],T_Aiuto_27_a_1[[#This Row],[Produzione          ]]),""),"")</f>
        <v/>
      </c>
      <c r="H15" s="34"/>
      <c r="I15" s="59" t="str">
        <f t="shared" si="0"/>
        <v/>
      </c>
      <c r="J15" s="60" t="str">
        <f t="shared" si="1"/>
        <v/>
      </c>
      <c r="K15" s="61"/>
      <c r="L15" s="167"/>
      <c r="M15" s="166"/>
      <c r="N15" s="168"/>
      <c r="O15" s="166"/>
      <c r="P15" s="168"/>
      <c r="Q15" s="166"/>
      <c r="R15" s="168"/>
      <c r="S15" s="166"/>
      <c r="T15" s="168"/>
      <c r="U15" s="166"/>
      <c r="V15" s="184"/>
      <c r="W15" s="188"/>
      <c r="X15" s="52"/>
      <c r="Y15" s="189"/>
      <c r="Z15" s="52"/>
      <c r="AA15" s="189"/>
      <c r="AB15" s="53"/>
    </row>
    <row r="16" spans="1:28" s="18" customFormat="1" x14ac:dyDescent="0.25">
      <c r="A16" s="55"/>
      <c r="B16" s="55"/>
      <c r="C16" s="55"/>
      <c r="D16" s="57" t="str">
        <f>IFERROR(VLOOKUP(T_Aiuto_27_a_1[[#This Row],[Descrizione Prodotto]],Parametri_1!$J$4:$K$18,2,FALSE),"")</f>
        <v/>
      </c>
      <c r="E16" s="150" t="str">
        <f>IFERROR(VLOOKUP(T_Aiuto_27_a_1[[#This Row],[Descrizione Prodotto]],Parametri_1!$J$4:$L$18,3,FALSE),"")</f>
        <v/>
      </c>
      <c r="F16" s="58" t="str">
        <f>IFERROR(AVERAGE(T_Aiuto_27_a_1[[#This Row],[Produzione ]],T_Aiuto_27_a_1[[#This Row],[Produzione]],T_Aiuto_27_a_1[[#This Row],[Produzione   ]],T_Aiuto_27_a_1[[#This Row],[Produzione  ]],T_Aiuto_27_a_1[[#This Row],[Produzione    ]],T_Aiuto_27_a_1[[#This Row],[Produzione       ]]),"")</f>
        <v/>
      </c>
      <c r="G16" s="58" t="str">
        <f>IFERROR(IF(C16="SI", AVERAGE(T_Aiuto_27_a_1[[#This Row],[Produzione        ]],T_Aiuto_27_a_1[[#This Row],[Produzione         ]],T_Aiuto_27_a_1[[#This Row],[Produzione          ]]),""),"")</f>
        <v/>
      </c>
      <c r="H16" s="34"/>
      <c r="I16" s="59" t="str">
        <f t="shared" si="0"/>
        <v/>
      </c>
      <c r="J16" s="60" t="str">
        <f t="shared" si="1"/>
        <v/>
      </c>
      <c r="K16" s="61"/>
      <c r="L16" s="167"/>
      <c r="M16" s="166"/>
      <c r="N16" s="168"/>
      <c r="O16" s="166"/>
      <c r="P16" s="168"/>
      <c r="Q16" s="166"/>
      <c r="R16" s="168"/>
      <c r="S16" s="166"/>
      <c r="T16" s="168"/>
      <c r="U16" s="166"/>
      <c r="V16" s="184"/>
      <c r="W16" s="188"/>
      <c r="X16" s="52"/>
      <c r="Y16" s="189"/>
      <c r="Z16" s="52"/>
      <c r="AA16" s="189"/>
      <c r="AB16" s="53"/>
    </row>
    <row r="17" spans="1:28" s="18" customFormat="1" x14ac:dyDescent="0.25">
      <c r="A17" s="55"/>
      <c r="B17" s="55"/>
      <c r="C17" s="55"/>
      <c r="D17" s="57" t="str">
        <f>IFERROR(VLOOKUP(T_Aiuto_27_a_1[[#This Row],[Descrizione Prodotto]],Parametri_1!$J$4:$K$18,2,FALSE),"")</f>
        <v/>
      </c>
      <c r="E17" s="150" t="str">
        <f>IFERROR(VLOOKUP(T_Aiuto_27_a_1[[#This Row],[Descrizione Prodotto]],Parametri_1!$J$4:$L$18,3,FALSE),"")</f>
        <v/>
      </c>
      <c r="F17" s="58" t="str">
        <f>IFERROR(AVERAGE(T_Aiuto_27_a_1[[#This Row],[Produzione ]],T_Aiuto_27_a_1[[#This Row],[Produzione]],T_Aiuto_27_a_1[[#This Row],[Produzione   ]],T_Aiuto_27_a_1[[#This Row],[Produzione  ]],T_Aiuto_27_a_1[[#This Row],[Produzione    ]],T_Aiuto_27_a_1[[#This Row],[Produzione       ]]),"")</f>
        <v/>
      </c>
      <c r="G17" s="58" t="str">
        <f>IFERROR(IF(C17="SI", AVERAGE(T_Aiuto_27_a_1[[#This Row],[Produzione        ]],T_Aiuto_27_a_1[[#This Row],[Produzione         ]],T_Aiuto_27_a_1[[#This Row],[Produzione          ]]),""),"")</f>
        <v/>
      </c>
      <c r="H17" s="34"/>
      <c r="I17" s="59" t="str">
        <f t="shared" si="0"/>
        <v/>
      </c>
      <c r="J17" s="60" t="str">
        <f t="shared" si="1"/>
        <v/>
      </c>
      <c r="K17" s="61"/>
      <c r="L17" s="167"/>
      <c r="M17" s="166"/>
      <c r="N17" s="168"/>
      <c r="O17" s="166"/>
      <c r="P17" s="168"/>
      <c r="Q17" s="166"/>
      <c r="R17" s="168"/>
      <c r="S17" s="166"/>
      <c r="T17" s="168"/>
      <c r="U17" s="166"/>
      <c r="V17" s="184"/>
      <c r="W17" s="188"/>
      <c r="X17" s="52"/>
      <c r="Y17" s="189"/>
      <c r="Z17" s="52"/>
      <c r="AA17" s="189"/>
      <c r="AB17" s="53"/>
    </row>
    <row r="18" spans="1:28" s="18" customFormat="1" x14ac:dyDescent="0.25">
      <c r="A18" s="55"/>
      <c r="B18" s="55"/>
      <c r="C18" s="55"/>
      <c r="D18" s="57" t="str">
        <f>IFERROR(VLOOKUP(T_Aiuto_27_a_1[[#This Row],[Descrizione Prodotto]],Parametri_1!$J$4:$K$18,2,FALSE),"")</f>
        <v/>
      </c>
      <c r="E18" s="150" t="str">
        <f>IFERROR(VLOOKUP(T_Aiuto_27_a_1[[#This Row],[Descrizione Prodotto]],Parametri_1!$J$4:$L$18,3,FALSE),"")</f>
        <v/>
      </c>
      <c r="F18" s="58" t="str">
        <f>IFERROR(AVERAGE(T_Aiuto_27_a_1[[#This Row],[Produzione ]],T_Aiuto_27_a_1[[#This Row],[Produzione]],T_Aiuto_27_a_1[[#This Row],[Produzione   ]],T_Aiuto_27_a_1[[#This Row],[Produzione  ]],T_Aiuto_27_a_1[[#This Row],[Produzione    ]],T_Aiuto_27_a_1[[#This Row],[Produzione       ]]),"")</f>
        <v/>
      </c>
      <c r="G18" s="58" t="str">
        <f>IFERROR(IF(C18="SI", AVERAGE(T_Aiuto_27_a_1[[#This Row],[Produzione        ]],T_Aiuto_27_a_1[[#This Row],[Produzione         ]],T_Aiuto_27_a_1[[#This Row],[Produzione          ]]),""),"")</f>
        <v/>
      </c>
      <c r="H18" s="34"/>
      <c r="I18" s="59" t="str">
        <f t="shared" si="0"/>
        <v/>
      </c>
      <c r="J18" s="60" t="str">
        <f t="shared" si="1"/>
        <v/>
      </c>
      <c r="K18" s="61"/>
      <c r="L18" s="167"/>
      <c r="M18" s="166"/>
      <c r="N18" s="168"/>
      <c r="O18" s="166"/>
      <c r="P18" s="168"/>
      <c r="Q18" s="166"/>
      <c r="R18" s="168"/>
      <c r="S18" s="166"/>
      <c r="T18" s="168"/>
      <c r="U18" s="166"/>
      <c r="V18" s="184"/>
      <c r="W18" s="188"/>
      <c r="X18" s="52"/>
      <c r="Y18" s="189"/>
      <c r="Z18" s="52"/>
      <c r="AA18" s="189"/>
      <c r="AB18" s="53"/>
    </row>
    <row r="19" spans="1:28" s="18" customFormat="1" x14ac:dyDescent="0.25">
      <c r="A19" s="55"/>
      <c r="B19" s="55"/>
      <c r="C19" s="55"/>
      <c r="D19" s="57" t="str">
        <f>IFERROR(VLOOKUP(T_Aiuto_27_a_1[[#This Row],[Descrizione Prodotto]],Parametri_1!$J$4:$K$18,2,FALSE),"")</f>
        <v/>
      </c>
      <c r="E19" s="150" t="str">
        <f>IFERROR(VLOOKUP(T_Aiuto_27_a_1[[#This Row],[Descrizione Prodotto]],Parametri_1!$J$4:$L$18,3,FALSE),"")</f>
        <v/>
      </c>
      <c r="F19" s="58" t="str">
        <f>IFERROR(AVERAGE(T_Aiuto_27_a_1[[#This Row],[Produzione ]],T_Aiuto_27_a_1[[#This Row],[Produzione]],T_Aiuto_27_a_1[[#This Row],[Produzione   ]],T_Aiuto_27_a_1[[#This Row],[Produzione  ]],T_Aiuto_27_a_1[[#This Row],[Produzione    ]],T_Aiuto_27_a_1[[#This Row],[Produzione       ]]),"")</f>
        <v/>
      </c>
      <c r="G19" s="58" t="str">
        <f>IFERROR(IF(C19="SI", AVERAGE(T_Aiuto_27_a_1[[#This Row],[Produzione        ]],T_Aiuto_27_a_1[[#This Row],[Produzione         ]],T_Aiuto_27_a_1[[#This Row],[Produzione          ]]),""),"")</f>
        <v/>
      </c>
      <c r="H19" s="34"/>
      <c r="I19" s="59" t="str">
        <f t="shared" si="0"/>
        <v/>
      </c>
      <c r="J19" s="60" t="str">
        <f t="shared" si="1"/>
        <v/>
      </c>
      <c r="K19" s="61"/>
      <c r="L19" s="167"/>
      <c r="M19" s="166"/>
      <c r="N19" s="168"/>
      <c r="O19" s="166"/>
      <c r="P19" s="168"/>
      <c r="Q19" s="166"/>
      <c r="R19" s="168"/>
      <c r="S19" s="166"/>
      <c r="T19" s="168"/>
      <c r="U19" s="166"/>
      <c r="V19" s="184"/>
      <c r="W19" s="188"/>
      <c r="X19" s="52"/>
      <c r="Y19" s="189"/>
      <c r="Z19" s="52"/>
      <c r="AA19" s="189"/>
      <c r="AB19" s="53"/>
    </row>
    <row r="20" spans="1:28" s="18" customFormat="1" x14ac:dyDescent="0.25">
      <c r="A20" s="55"/>
      <c r="B20" s="55"/>
      <c r="C20" s="55"/>
      <c r="D20" s="57" t="str">
        <f>IFERROR(VLOOKUP(T_Aiuto_27_a_1[[#This Row],[Descrizione Prodotto]],Parametri_1!$J$4:$K$18,2,FALSE),"")</f>
        <v/>
      </c>
      <c r="E20" s="150" t="str">
        <f>IFERROR(VLOOKUP(T_Aiuto_27_a_1[[#This Row],[Descrizione Prodotto]],Parametri_1!$J$4:$L$18,3,FALSE),"")</f>
        <v/>
      </c>
      <c r="F20" s="58" t="str">
        <f>IFERROR(AVERAGE(T_Aiuto_27_a_1[[#This Row],[Produzione ]],T_Aiuto_27_a_1[[#This Row],[Produzione]],T_Aiuto_27_a_1[[#This Row],[Produzione   ]],T_Aiuto_27_a_1[[#This Row],[Produzione  ]],T_Aiuto_27_a_1[[#This Row],[Produzione    ]],T_Aiuto_27_a_1[[#This Row],[Produzione       ]]),"")</f>
        <v/>
      </c>
      <c r="G20" s="58" t="str">
        <f>IFERROR(IF(C20="SI", AVERAGE(T_Aiuto_27_a_1[[#This Row],[Produzione        ]],T_Aiuto_27_a_1[[#This Row],[Produzione         ]],T_Aiuto_27_a_1[[#This Row],[Produzione          ]]),""),"")</f>
        <v/>
      </c>
      <c r="H20" s="34"/>
      <c r="I20" s="59" t="str">
        <f t="shared" si="0"/>
        <v/>
      </c>
      <c r="J20" s="60" t="str">
        <f t="shared" si="1"/>
        <v/>
      </c>
      <c r="K20" s="61"/>
      <c r="L20" s="167"/>
      <c r="M20" s="166"/>
      <c r="N20" s="168"/>
      <c r="O20" s="166"/>
      <c r="P20" s="168"/>
      <c r="Q20" s="166"/>
      <c r="R20" s="168"/>
      <c r="S20" s="166"/>
      <c r="T20" s="168"/>
      <c r="U20" s="166"/>
      <c r="V20" s="184"/>
      <c r="W20" s="188"/>
      <c r="X20" s="52"/>
      <c r="Y20" s="189"/>
      <c r="Z20" s="52"/>
      <c r="AA20" s="189"/>
      <c r="AB20" s="53"/>
    </row>
    <row r="21" spans="1:28" s="18" customFormat="1" x14ac:dyDescent="0.25">
      <c r="A21" s="105"/>
      <c r="B21" s="105"/>
      <c r="C21" s="55"/>
      <c r="D21" s="57" t="str">
        <f>IFERROR(VLOOKUP(T_Aiuto_27_a_1[[#This Row],[Descrizione Prodotto]],Parametri_1!$J$4:$K$18,2,FALSE),"")</f>
        <v/>
      </c>
      <c r="E21" s="150" t="str">
        <f>IFERROR(VLOOKUP(T_Aiuto_27_a_1[[#This Row],[Descrizione Prodotto]],Parametri_1!$J$4:$L$18,3,FALSE),"")</f>
        <v/>
      </c>
      <c r="F21" s="58" t="str">
        <f>IFERROR(AVERAGE(T_Aiuto_27_a_1[[#This Row],[Produzione ]],T_Aiuto_27_a_1[[#This Row],[Produzione]],T_Aiuto_27_a_1[[#This Row],[Produzione   ]],T_Aiuto_27_a_1[[#This Row],[Produzione  ]],T_Aiuto_27_a_1[[#This Row],[Produzione    ]],T_Aiuto_27_a_1[[#This Row],[Produzione       ]]),"")</f>
        <v/>
      </c>
      <c r="G21" s="58" t="str">
        <f>IFERROR(IF(C21="SI", AVERAGE(T_Aiuto_27_a_1[[#This Row],[Produzione        ]],T_Aiuto_27_a_1[[#This Row],[Produzione         ]],T_Aiuto_27_a_1[[#This Row],[Produzione          ]]),""),"")</f>
        <v/>
      </c>
      <c r="H21" s="106"/>
      <c r="I21" s="59" t="str">
        <f t="shared" si="0"/>
        <v/>
      </c>
      <c r="J21" s="60" t="str">
        <f t="shared" si="1"/>
        <v/>
      </c>
      <c r="K21" s="61"/>
      <c r="L21" s="169"/>
      <c r="M21" s="170"/>
      <c r="N21" s="171"/>
      <c r="O21" s="170"/>
      <c r="P21" s="171"/>
      <c r="Q21" s="170"/>
      <c r="R21" s="171"/>
      <c r="S21" s="170"/>
      <c r="T21" s="171"/>
      <c r="U21" s="170"/>
      <c r="V21" s="185"/>
      <c r="W21" s="188"/>
      <c r="X21" s="52"/>
      <c r="Y21" s="189"/>
      <c r="Z21" s="52"/>
      <c r="AA21" s="189"/>
      <c r="AB21" s="53"/>
    </row>
    <row r="22" spans="1:28" s="18" customFormat="1" x14ac:dyDescent="0.25">
      <c r="A22" s="105"/>
      <c r="B22" s="105"/>
      <c r="C22" s="55"/>
      <c r="D22" s="57" t="str">
        <f>IFERROR(VLOOKUP(T_Aiuto_27_a_1[[#This Row],[Descrizione Prodotto]],Parametri_1!$J$4:$K$18,2,FALSE),"")</f>
        <v/>
      </c>
      <c r="E22" s="150" t="str">
        <f>IFERROR(VLOOKUP(T_Aiuto_27_a_1[[#This Row],[Descrizione Prodotto]],Parametri_1!$J$4:$L$18,3,FALSE),"")</f>
        <v/>
      </c>
      <c r="F22" s="58" t="str">
        <f>IFERROR(AVERAGE(T_Aiuto_27_a_1[[#This Row],[Produzione ]],T_Aiuto_27_a_1[[#This Row],[Produzione]],T_Aiuto_27_a_1[[#This Row],[Produzione   ]],T_Aiuto_27_a_1[[#This Row],[Produzione  ]],T_Aiuto_27_a_1[[#This Row],[Produzione    ]],T_Aiuto_27_a_1[[#This Row],[Produzione       ]]),"")</f>
        <v/>
      </c>
      <c r="G22" s="58" t="str">
        <f>IFERROR(IF(C22="SI", AVERAGE(T_Aiuto_27_a_1[[#This Row],[Produzione        ]],T_Aiuto_27_a_1[[#This Row],[Produzione         ]],T_Aiuto_27_a_1[[#This Row],[Produzione          ]]),""),"")</f>
        <v/>
      </c>
      <c r="H22" s="106"/>
      <c r="I22" s="59" t="str">
        <f t="shared" si="0"/>
        <v/>
      </c>
      <c r="J22" s="60" t="str">
        <f t="shared" si="1"/>
        <v/>
      </c>
      <c r="K22" s="61"/>
      <c r="L22" s="169"/>
      <c r="M22" s="170"/>
      <c r="N22" s="171"/>
      <c r="O22" s="170"/>
      <c r="P22" s="171"/>
      <c r="Q22" s="170"/>
      <c r="R22" s="171"/>
      <c r="S22" s="170"/>
      <c r="T22" s="171"/>
      <c r="U22" s="170"/>
      <c r="V22" s="185"/>
      <c r="W22" s="188"/>
      <c r="X22" s="52"/>
      <c r="Y22" s="189"/>
      <c r="Z22" s="52"/>
      <c r="AA22" s="189"/>
      <c r="AB22" s="53"/>
    </row>
    <row r="23" spans="1:28" s="18" customFormat="1" x14ac:dyDescent="0.25">
      <c r="A23" s="105"/>
      <c r="B23" s="105"/>
      <c r="C23" s="55"/>
      <c r="D23" s="57" t="str">
        <f>IFERROR(VLOOKUP(T_Aiuto_27_a_1[[#This Row],[Descrizione Prodotto]],Parametri_1!$J$4:$K$18,2,FALSE),"")</f>
        <v/>
      </c>
      <c r="E23" s="150" t="str">
        <f>IFERROR(VLOOKUP(T_Aiuto_27_a_1[[#This Row],[Descrizione Prodotto]],Parametri_1!$J$4:$L$18,3,FALSE),"")</f>
        <v/>
      </c>
      <c r="F23" s="58" t="str">
        <f>IFERROR(AVERAGE(T_Aiuto_27_a_1[[#This Row],[Produzione ]],T_Aiuto_27_a_1[[#This Row],[Produzione]],T_Aiuto_27_a_1[[#This Row],[Produzione   ]],T_Aiuto_27_a_1[[#This Row],[Produzione  ]],T_Aiuto_27_a_1[[#This Row],[Produzione    ]],T_Aiuto_27_a_1[[#This Row],[Produzione       ]]),"")</f>
        <v/>
      </c>
      <c r="G23" s="58" t="str">
        <f>IFERROR(IF(C23="SI", AVERAGE(T_Aiuto_27_a_1[[#This Row],[Produzione        ]],T_Aiuto_27_a_1[[#This Row],[Produzione         ]],T_Aiuto_27_a_1[[#This Row],[Produzione          ]]),""),"")</f>
        <v/>
      </c>
      <c r="H23" s="106"/>
      <c r="I23" s="59" t="str">
        <f t="shared" si="0"/>
        <v/>
      </c>
      <c r="J23" s="60" t="str">
        <f t="shared" si="1"/>
        <v/>
      </c>
      <c r="K23" s="61"/>
      <c r="L23" s="169"/>
      <c r="M23" s="170"/>
      <c r="N23" s="171"/>
      <c r="O23" s="170"/>
      <c r="P23" s="171"/>
      <c r="Q23" s="170"/>
      <c r="R23" s="171"/>
      <c r="S23" s="170"/>
      <c r="T23" s="171"/>
      <c r="U23" s="170"/>
      <c r="V23" s="185"/>
      <c r="W23" s="188"/>
      <c r="X23" s="52"/>
      <c r="Y23" s="189"/>
      <c r="Z23" s="52"/>
      <c r="AA23" s="189"/>
      <c r="AB23" s="53"/>
    </row>
    <row r="24" spans="1:28" s="18" customFormat="1" x14ac:dyDescent="0.25">
      <c r="A24" s="105"/>
      <c r="B24" s="105"/>
      <c r="C24" s="55"/>
      <c r="D24" s="57" t="str">
        <f>IFERROR(VLOOKUP(T_Aiuto_27_a_1[[#This Row],[Descrizione Prodotto]],Parametri_1!$J$4:$K$18,2,FALSE),"")</f>
        <v/>
      </c>
      <c r="E24" s="150" t="str">
        <f>IFERROR(VLOOKUP(T_Aiuto_27_a_1[[#This Row],[Descrizione Prodotto]],Parametri_1!$J$4:$L$18,3,FALSE),"")</f>
        <v/>
      </c>
      <c r="F24" s="58" t="str">
        <f>IFERROR(AVERAGE(T_Aiuto_27_a_1[[#This Row],[Produzione ]],T_Aiuto_27_a_1[[#This Row],[Produzione]],T_Aiuto_27_a_1[[#This Row],[Produzione   ]],T_Aiuto_27_a_1[[#This Row],[Produzione  ]],T_Aiuto_27_a_1[[#This Row],[Produzione    ]],T_Aiuto_27_a_1[[#This Row],[Produzione       ]]),"")</f>
        <v/>
      </c>
      <c r="G24" s="58" t="str">
        <f>IFERROR(IF(C24="SI", AVERAGE(T_Aiuto_27_a_1[[#This Row],[Produzione        ]],T_Aiuto_27_a_1[[#This Row],[Produzione         ]],T_Aiuto_27_a_1[[#This Row],[Produzione          ]]),""),"")</f>
        <v/>
      </c>
      <c r="H24" s="106"/>
      <c r="I24" s="59" t="str">
        <f t="shared" si="0"/>
        <v/>
      </c>
      <c r="J24" s="60" t="str">
        <f t="shared" si="1"/>
        <v/>
      </c>
      <c r="K24" s="61"/>
      <c r="L24" s="169"/>
      <c r="M24" s="170"/>
      <c r="N24" s="171"/>
      <c r="O24" s="170"/>
      <c r="P24" s="171"/>
      <c r="Q24" s="170"/>
      <c r="R24" s="171"/>
      <c r="S24" s="170"/>
      <c r="T24" s="171"/>
      <c r="U24" s="170"/>
      <c r="V24" s="185"/>
      <c r="W24" s="188"/>
      <c r="X24" s="52"/>
      <c r="Y24" s="189"/>
      <c r="Z24" s="52"/>
      <c r="AA24" s="189"/>
      <c r="AB24" s="53"/>
    </row>
    <row r="25" spans="1:28" s="18" customFormat="1" x14ac:dyDescent="0.25">
      <c r="A25" s="105"/>
      <c r="B25" s="105"/>
      <c r="C25" s="55"/>
      <c r="D25" s="57" t="str">
        <f>IFERROR(VLOOKUP(T_Aiuto_27_a_1[[#This Row],[Descrizione Prodotto]],Parametri_1!$J$4:$K$18,2,FALSE),"")</f>
        <v/>
      </c>
      <c r="E25" s="150" t="str">
        <f>IFERROR(VLOOKUP(T_Aiuto_27_a_1[[#This Row],[Descrizione Prodotto]],Parametri_1!$J$4:$L$18,3,FALSE),"")</f>
        <v/>
      </c>
      <c r="F25" s="58" t="str">
        <f>IFERROR(AVERAGE(T_Aiuto_27_a_1[[#This Row],[Produzione ]],T_Aiuto_27_a_1[[#This Row],[Produzione]],T_Aiuto_27_a_1[[#This Row],[Produzione   ]],T_Aiuto_27_a_1[[#This Row],[Produzione  ]],T_Aiuto_27_a_1[[#This Row],[Produzione    ]],T_Aiuto_27_a_1[[#This Row],[Produzione       ]]),"")</f>
        <v/>
      </c>
      <c r="G25" s="58" t="str">
        <f>IFERROR(IF(C25="SI", AVERAGE(T_Aiuto_27_a_1[[#This Row],[Produzione        ]],T_Aiuto_27_a_1[[#This Row],[Produzione         ]],T_Aiuto_27_a_1[[#This Row],[Produzione          ]]),""),"")</f>
        <v/>
      </c>
      <c r="H25" s="106"/>
      <c r="I25" s="59" t="str">
        <f t="shared" si="0"/>
        <v/>
      </c>
      <c r="J25" s="60" t="str">
        <f t="shared" si="1"/>
        <v/>
      </c>
      <c r="K25" s="61"/>
      <c r="L25" s="169"/>
      <c r="M25" s="170"/>
      <c r="N25" s="171"/>
      <c r="O25" s="170"/>
      <c r="P25" s="171"/>
      <c r="Q25" s="170"/>
      <c r="R25" s="171"/>
      <c r="S25" s="170"/>
      <c r="T25" s="171"/>
      <c r="U25" s="170"/>
      <c r="V25" s="185"/>
      <c r="W25" s="188"/>
      <c r="X25" s="52"/>
      <c r="Y25" s="189"/>
      <c r="Z25" s="52"/>
      <c r="AA25" s="189"/>
      <c r="AB25" s="53"/>
    </row>
    <row r="26" spans="1:28" s="18" customFormat="1" x14ac:dyDescent="0.25">
      <c r="A26" s="105"/>
      <c r="B26" s="105"/>
      <c r="C26" s="55"/>
      <c r="D26" s="57" t="str">
        <f>IFERROR(VLOOKUP(T_Aiuto_27_a_1[[#This Row],[Descrizione Prodotto]],Parametri_1!$J$4:$K$18,2,FALSE),"")</f>
        <v/>
      </c>
      <c r="E26" s="150" t="str">
        <f>IFERROR(VLOOKUP(T_Aiuto_27_a_1[[#This Row],[Descrizione Prodotto]],Parametri_1!$J$4:$L$18,3,FALSE),"")</f>
        <v/>
      </c>
      <c r="F26" s="58" t="str">
        <f>IFERROR(AVERAGE(T_Aiuto_27_a_1[[#This Row],[Produzione ]],T_Aiuto_27_a_1[[#This Row],[Produzione]],T_Aiuto_27_a_1[[#This Row],[Produzione   ]],T_Aiuto_27_a_1[[#This Row],[Produzione  ]],T_Aiuto_27_a_1[[#This Row],[Produzione    ]],T_Aiuto_27_a_1[[#This Row],[Produzione       ]]),"")</f>
        <v/>
      </c>
      <c r="G26" s="58" t="str">
        <f>IFERROR(IF(C26="SI", AVERAGE(T_Aiuto_27_a_1[[#This Row],[Produzione        ]],T_Aiuto_27_a_1[[#This Row],[Produzione         ]],T_Aiuto_27_a_1[[#This Row],[Produzione          ]]),""),"")</f>
        <v/>
      </c>
      <c r="H26" s="106"/>
      <c r="I26" s="59" t="str">
        <f t="shared" si="0"/>
        <v/>
      </c>
      <c r="J26" s="60" t="str">
        <f t="shared" si="1"/>
        <v/>
      </c>
      <c r="K26" s="61"/>
      <c r="L26" s="169"/>
      <c r="M26" s="170"/>
      <c r="N26" s="171"/>
      <c r="O26" s="170"/>
      <c r="P26" s="171"/>
      <c r="Q26" s="170"/>
      <c r="R26" s="171"/>
      <c r="S26" s="170"/>
      <c r="T26" s="171"/>
      <c r="U26" s="170"/>
      <c r="V26" s="185"/>
      <c r="W26" s="188"/>
      <c r="X26" s="52"/>
      <c r="Y26" s="189"/>
      <c r="Z26" s="52"/>
      <c r="AA26" s="189"/>
      <c r="AB26" s="53"/>
    </row>
    <row r="27" spans="1:28" s="18" customFormat="1" x14ac:dyDescent="0.25">
      <c r="A27" s="105"/>
      <c r="B27" s="105"/>
      <c r="C27" s="55"/>
      <c r="D27" s="57" t="str">
        <f>IFERROR(VLOOKUP(T_Aiuto_27_a_1[[#This Row],[Descrizione Prodotto]],Parametri_1!$J$4:$K$18,2,FALSE),"")</f>
        <v/>
      </c>
      <c r="E27" s="150" t="str">
        <f>IFERROR(VLOOKUP(T_Aiuto_27_a_1[[#This Row],[Descrizione Prodotto]],Parametri_1!$J$4:$L$18,3,FALSE),"")</f>
        <v/>
      </c>
      <c r="F27" s="58" t="str">
        <f>IFERROR(AVERAGE(T_Aiuto_27_a_1[[#This Row],[Produzione ]],T_Aiuto_27_a_1[[#This Row],[Produzione]],T_Aiuto_27_a_1[[#This Row],[Produzione   ]],T_Aiuto_27_a_1[[#This Row],[Produzione  ]],T_Aiuto_27_a_1[[#This Row],[Produzione    ]],T_Aiuto_27_a_1[[#This Row],[Produzione       ]]),"")</f>
        <v/>
      </c>
      <c r="G27" s="58" t="str">
        <f>IFERROR(IF(C27="SI", AVERAGE(T_Aiuto_27_a_1[[#This Row],[Produzione        ]],T_Aiuto_27_a_1[[#This Row],[Produzione         ]],T_Aiuto_27_a_1[[#This Row],[Produzione          ]]),""),"")</f>
        <v/>
      </c>
      <c r="H27" s="106"/>
      <c r="I27" s="59" t="str">
        <f t="shared" si="0"/>
        <v/>
      </c>
      <c r="J27" s="60" t="str">
        <f t="shared" si="1"/>
        <v/>
      </c>
      <c r="K27" s="61"/>
      <c r="L27" s="169"/>
      <c r="M27" s="170"/>
      <c r="N27" s="171"/>
      <c r="O27" s="170"/>
      <c r="P27" s="171"/>
      <c r="Q27" s="170"/>
      <c r="R27" s="171"/>
      <c r="S27" s="170"/>
      <c r="T27" s="171"/>
      <c r="U27" s="170"/>
      <c r="V27" s="185"/>
      <c r="W27" s="188"/>
      <c r="X27" s="52"/>
      <c r="Y27" s="189"/>
      <c r="Z27" s="52"/>
      <c r="AA27" s="189"/>
      <c r="AB27" s="53"/>
    </row>
    <row r="28" spans="1:28" s="18" customFormat="1" ht="15.75" thickBot="1" x14ac:dyDescent="0.3">
      <c r="A28" s="55"/>
      <c r="B28" s="55"/>
      <c r="C28" s="55"/>
      <c r="D28" s="57" t="str">
        <f>IFERROR(VLOOKUP(T_Aiuto_27_a_1[[#This Row],[Descrizione Prodotto]],Parametri_1!$J$4:$K$18,2,FALSE),"")</f>
        <v/>
      </c>
      <c r="E28" s="150" t="str">
        <f>IFERROR(VLOOKUP(T_Aiuto_27_a_1[[#This Row],[Descrizione Prodotto]],Parametri_1!$J$4:$L$18,3,FALSE),"")</f>
        <v/>
      </c>
      <c r="F28" s="58" t="str">
        <f>IFERROR(AVERAGE(T_Aiuto_27_a_1[[#This Row],[Produzione ]],T_Aiuto_27_a_1[[#This Row],[Produzione]],T_Aiuto_27_a_1[[#This Row],[Produzione   ]],T_Aiuto_27_a_1[[#This Row],[Produzione  ]],T_Aiuto_27_a_1[[#This Row],[Produzione    ]],T_Aiuto_27_a_1[[#This Row],[Produzione       ]]),"")</f>
        <v/>
      </c>
      <c r="G28" s="58" t="str">
        <f>IFERROR(IF(C28="SI", AVERAGE(T_Aiuto_27_a_1[[#This Row],[Produzione        ]],T_Aiuto_27_a_1[[#This Row],[Produzione         ]],T_Aiuto_27_a_1[[#This Row],[Produzione          ]]),""),"")</f>
        <v/>
      </c>
      <c r="H28" s="54"/>
      <c r="I28" s="59" t="str">
        <f t="shared" si="0"/>
        <v/>
      </c>
      <c r="J28" s="60" t="str">
        <f t="shared" si="1"/>
        <v/>
      </c>
      <c r="K28" s="165"/>
      <c r="L28" s="172"/>
      <c r="M28" s="173"/>
      <c r="N28" s="174"/>
      <c r="O28" s="173"/>
      <c r="P28" s="174"/>
      <c r="Q28" s="173"/>
      <c r="R28" s="174"/>
      <c r="S28" s="173"/>
      <c r="T28" s="174"/>
      <c r="U28" s="173"/>
      <c r="V28" s="186"/>
      <c r="W28" s="188"/>
      <c r="X28" s="135"/>
      <c r="Y28" s="190"/>
      <c r="Z28" s="135"/>
      <c r="AA28" s="190"/>
      <c r="AB28" s="131"/>
    </row>
    <row r="29" spans="1:28" s="18" customFormat="1" x14ac:dyDescent="0.25">
      <c r="D29" s="21"/>
      <c r="H29" s="19"/>
      <c r="I29" s="21"/>
      <c r="J29" s="115"/>
      <c r="O29" s="62"/>
    </row>
    <row r="30" spans="1:28" s="18" customFormat="1" x14ac:dyDescent="0.25">
      <c r="D30" s="21"/>
      <c r="H30" s="19"/>
      <c r="I30" s="21"/>
    </row>
    <row r="31" spans="1:28" s="18" customFormat="1" x14ac:dyDescent="0.25">
      <c r="D31" s="21"/>
      <c r="H31" s="19"/>
      <c r="I31" s="21"/>
    </row>
    <row r="32" spans="1:28" s="18" customFormat="1" x14ac:dyDescent="0.25">
      <c r="D32" s="21"/>
      <c r="H32" s="19"/>
      <c r="I32" s="21"/>
    </row>
    <row r="33" spans="4:9" s="18" customFormat="1" x14ac:dyDescent="0.25">
      <c r="D33" s="21"/>
      <c r="H33" s="19"/>
      <c r="I33" s="21"/>
    </row>
  </sheetData>
  <sheetProtection algorithmName="SHA-512" hashValue="Z9U0O2dM4IYHc6Q6Q8mk3bNH1UaxSV/0j685RxaDSjn2ThX8QWM4kXhagm7jW04nemjFu8UDB+nwNqKFwSFX1Q==" saltValue="S+G/ZZeQB0G3f0jOjURKBw==" spinCount="100000" sheet="1" autoFilter="0" pivotTables="0"/>
  <dataConsolidate/>
  <mergeCells count="13">
    <mergeCell ref="Y6:Z6"/>
    <mergeCell ref="AA6:AB6"/>
    <mergeCell ref="K5:V5"/>
    <mergeCell ref="W5:AB5"/>
    <mergeCell ref="O6:P6"/>
    <mergeCell ref="Q6:R6"/>
    <mergeCell ref="S6:T6"/>
    <mergeCell ref="U6:V6"/>
    <mergeCell ref="A6:B6"/>
    <mergeCell ref="K6:L6"/>
    <mergeCell ref="M6:N6"/>
    <mergeCell ref="W6:X6"/>
    <mergeCell ref="A2:C2"/>
  </mergeCells>
  <conditionalFormatting sqref="J8 J10:J28">
    <cfRule type="expression" priority="376" stopIfTrue="1">
      <formula>IF(ISERROR(H13*I13*Ct*Pt_1*Ai),0,H13*I13*Ct*Pt_1*Ai)</formula>
    </cfRule>
    <cfRule type="expression" priority="377" stopIfTrue="1">
      <formula>IF(ISERROR(H13*I13*Ct*Pt_1*Ai),0,H13*I13*Ct*Pt_1*Ai)</formula>
    </cfRule>
  </conditionalFormatting>
  <conditionalFormatting sqref="I65539:I65540">
    <cfRule type="expression" priority="396" stopIfTrue="1">
      <formula>IF(ISERROR(#REF!*#REF!*Ct*Pt_1*Ai),0,#REF!*#REF!*Ct*Pt_1*Ai)</formula>
    </cfRule>
    <cfRule type="expression" priority="397" stopIfTrue="1">
      <formula>IF(ISERROR(#REF!*#REF!*Ct*Pt_1*Ai),0,#REF!*#REF!*Ct*Pt_1*Ai)</formula>
    </cfRule>
  </conditionalFormatting>
  <conditionalFormatting sqref="I5">
    <cfRule type="expression" priority="398" stopIfTrue="1">
      <formula>IF(ISERROR(E8*I8*Ct*Pt_1*Ai),0,E8*I8*Ct*Pt_1*Ai)</formula>
    </cfRule>
    <cfRule type="expression" priority="399" stopIfTrue="1">
      <formula>IF(ISERROR(E8*I8*Ct*Pt_1*Ai),0,E8*I8*Ct*Pt_1*Ai)</formula>
    </cfRule>
  </conditionalFormatting>
  <conditionalFormatting sqref="J6">
    <cfRule type="expression" priority="400" stopIfTrue="1">
      <formula>IF(ISERROR(E12*I12*Ct*Pt_1*Ai),0,E12*I12*Ct*Pt_1*Ai)</formula>
    </cfRule>
    <cfRule type="expression" priority="401" stopIfTrue="1">
      <formula>IF(ISERROR(E12*I12*Ct*Pt_1*Ai),0,E12*I12*Ct*Pt_1*Ai)</formula>
    </cfRule>
  </conditionalFormatting>
  <conditionalFormatting sqref="K8 K21:K28">
    <cfRule type="expression" dxfId="589" priority="369" stopIfTrue="1">
      <formula>AND(ISBLANK(K8),IF(ISBLANK(L8),"FALSO","VERO"))</formula>
    </cfRule>
  </conditionalFormatting>
  <conditionalFormatting sqref="L8 L12:L28">
    <cfRule type="expression" dxfId="588" priority="370" stopIfTrue="1">
      <formula>AND(ISBLANK(L8),IF(ISBLANK(K8),"FALSO","VERO"))</formula>
    </cfRule>
  </conditionalFormatting>
  <conditionalFormatting sqref="M8 M21:M28">
    <cfRule type="expression" dxfId="587" priority="366" stopIfTrue="1">
      <formula>AND(ISBLANK(M8),IF(ISBLANK(N8),"FALSO","VERO"))</formula>
    </cfRule>
  </conditionalFormatting>
  <conditionalFormatting sqref="N8 N12:N28">
    <cfRule type="expression" dxfId="586" priority="365" stopIfTrue="1">
      <formula>AND(ISBLANK(N8),IF(ISBLANK(M8),"FALSO","VERO"))</formula>
    </cfRule>
  </conditionalFormatting>
  <conditionalFormatting sqref="O8 O21:O28">
    <cfRule type="expression" dxfId="585" priority="364" stopIfTrue="1">
      <formula>AND(ISBLANK(O8),IF(ISBLANK(P8),"FALSO","VERO"))</formula>
    </cfRule>
  </conditionalFormatting>
  <conditionalFormatting sqref="P8 P21:P28">
    <cfRule type="expression" dxfId="584" priority="363" stopIfTrue="1">
      <formula>AND(ISBLANK(P8),IF(ISBLANK(O8),"FALSO","VERO"))</formula>
    </cfRule>
  </conditionalFormatting>
  <conditionalFormatting sqref="Q8 Q21:Q28">
    <cfRule type="expression" dxfId="583" priority="362" stopIfTrue="1">
      <formula>AND(ISBLANK(Q8),IF(ISBLANK(R8),"FALSO","VERO"))</formula>
    </cfRule>
  </conditionalFormatting>
  <conditionalFormatting sqref="R8 R21:R28">
    <cfRule type="expression" dxfId="582" priority="361" stopIfTrue="1">
      <formula>AND(ISBLANK(R8),IF(ISBLANK(Q8),"FALSO","VERO"))</formula>
    </cfRule>
  </conditionalFormatting>
  <conditionalFormatting sqref="S8 S21:S28">
    <cfRule type="expression" dxfId="581" priority="360" stopIfTrue="1">
      <formula>AND(ISBLANK(S8),IF(ISBLANK(T8),"FALSO","VERO"))</formula>
    </cfRule>
  </conditionalFormatting>
  <conditionalFormatting sqref="T8 T21:T28">
    <cfRule type="expression" dxfId="580" priority="359" stopIfTrue="1">
      <formula>AND(ISBLANK(T8),IF(ISBLANK(S8),"FALSO","VERO"))</formula>
    </cfRule>
  </conditionalFormatting>
  <conditionalFormatting sqref="U8 U21:U28">
    <cfRule type="expression" dxfId="579" priority="358" stopIfTrue="1">
      <formula>AND(ISBLANK(U8),IF(ISBLANK(V8),"FALSO","VERO"))</formula>
    </cfRule>
  </conditionalFormatting>
  <conditionalFormatting sqref="V8 V21:V28">
    <cfRule type="expression" dxfId="578" priority="357" stopIfTrue="1">
      <formula>AND(ISBLANK(V8),IF(ISBLANK(U8),"FALSO","VERO"))</formula>
    </cfRule>
  </conditionalFormatting>
  <conditionalFormatting sqref="A8 A21:A28">
    <cfRule type="expression" dxfId="577" priority="355" stopIfTrue="1">
      <formula>AND(ISBLANK(A8),IF(ISBLANK(B8),"FALSO","VERO"))</formula>
    </cfRule>
  </conditionalFormatting>
  <conditionalFormatting sqref="I3:I4">
    <cfRule type="expression" priority="338" stopIfTrue="1">
      <formula>IF(ISERROR(D6*H6*Ct*Pt_1*Ai),0,D6*H6*Ct*Pt_1*Ai)</formula>
    </cfRule>
    <cfRule type="expression" priority="339" stopIfTrue="1">
      <formula>IF(ISERROR(D6*H6*Ct*Pt_1*Ai),0,D6*H6*Ct*Pt_1*Ai)</formula>
    </cfRule>
  </conditionalFormatting>
  <conditionalFormatting sqref="K20">
    <cfRule type="expression" dxfId="576" priority="138" stopIfTrue="1">
      <formula>AND(ISBLANK(K20),IF(ISBLANK(L20),"FALSO","VERO"))</formula>
    </cfRule>
  </conditionalFormatting>
  <conditionalFormatting sqref="M20">
    <cfRule type="expression" dxfId="575" priority="137" stopIfTrue="1">
      <formula>AND(ISBLANK(M20),IF(ISBLANK(N20),"FALSO","VERO"))</formula>
    </cfRule>
  </conditionalFormatting>
  <conditionalFormatting sqref="O20">
    <cfRule type="expression" dxfId="574" priority="135" stopIfTrue="1">
      <formula>AND(ISBLANK(O20),IF(ISBLANK(P20),"FALSO","VERO"))</formula>
    </cfRule>
  </conditionalFormatting>
  <conditionalFormatting sqref="P20">
    <cfRule type="expression" dxfId="573" priority="134" stopIfTrue="1">
      <formula>AND(ISBLANK(P20),IF(ISBLANK(O20),"FALSO","VERO"))</formula>
    </cfRule>
  </conditionalFormatting>
  <conditionalFormatting sqref="Q20">
    <cfRule type="expression" dxfId="572" priority="133" stopIfTrue="1">
      <formula>AND(ISBLANK(Q20),IF(ISBLANK(R20),"FALSO","VERO"))</formula>
    </cfRule>
  </conditionalFormatting>
  <conditionalFormatting sqref="R20">
    <cfRule type="expression" dxfId="571" priority="132" stopIfTrue="1">
      <formula>AND(ISBLANK(R20),IF(ISBLANK(Q20),"FALSO","VERO"))</formula>
    </cfRule>
  </conditionalFormatting>
  <conditionalFormatting sqref="S20">
    <cfRule type="expression" dxfId="570" priority="131" stopIfTrue="1">
      <formula>AND(ISBLANK(S20),IF(ISBLANK(T20),"FALSO","VERO"))</formula>
    </cfRule>
  </conditionalFormatting>
  <conditionalFormatting sqref="T20">
    <cfRule type="expression" dxfId="569" priority="130" stopIfTrue="1">
      <formula>AND(ISBLANK(T20),IF(ISBLANK(S20),"FALSO","VERO"))</formula>
    </cfRule>
  </conditionalFormatting>
  <conditionalFormatting sqref="U20">
    <cfRule type="expression" dxfId="568" priority="129" stopIfTrue="1">
      <formula>AND(ISBLANK(U20),IF(ISBLANK(V20),"FALSO","VERO"))</formula>
    </cfRule>
  </conditionalFormatting>
  <conditionalFormatting sqref="V20">
    <cfRule type="expression" dxfId="567" priority="128" stopIfTrue="1">
      <formula>AND(ISBLANK(V20),IF(ISBLANK(U20),"FALSO","VERO"))</formula>
    </cfRule>
  </conditionalFormatting>
  <conditionalFormatting sqref="A20">
    <cfRule type="expression" dxfId="566" priority="127" stopIfTrue="1">
      <formula>AND(ISBLANK(A20),IF(ISBLANK(B20),"FALSO","VERO"))</formula>
    </cfRule>
  </conditionalFormatting>
  <conditionalFormatting sqref="A11">
    <cfRule type="expression" dxfId="565" priority="262" stopIfTrue="1">
      <formula>AND(ISBLANK(A11),IF(ISBLANK(B11),"FALSO","VERO"))</formula>
    </cfRule>
  </conditionalFormatting>
  <conditionalFormatting sqref="K12">
    <cfRule type="expression" dxfId="564" priority="258" stopIfTrue="1">
      <formula>AND(ISBLANK(K12),IF(ISBLANK(L12),"FALSO","VERO"))</formula>
    </cfRule>
  </conditionalFormatting>
  <conditionalFormatting sqref="M12">
    <cfRule type="expression" dxfId="563" priority="257" stopIfTrue="1">
      <formula>AND(ISBLANK(M12),IF(ISBLANK(N12),"FALSO","VERO"))</formula>
    </cfRule>
  </conditionalFormatting>
  <conditionalFormatting sqref="O12">
    <cfRule type="expression" dxfId="562" priority="255" stopIfTrue="1">
      <formula>AND(ISBLANK(O12),IF(ISBLANK(P12),"FALSO","VERO"))</formula>
    </cfRule>
  </conditionalFormatting>
  <conditionalFormatting sqref="P12">
    <cfRule type="expression" dxfId="561" priority="254" stopIfTrue="1">
      <formula>AND(ISBLANK(P12),IF(ISBLANK(O12),"FALSO","VERO"))</formula>
    </cfRule>
  </conditionalFormatting>
  <conditionalFormatting sqref="Q12">
    <cfRule type="expression" dxfId="560" priority="253" stopIfTrue="1">
      <formula>AND(ISBLANK(Q12),IF(ISBLANK(R12),"FALSO","VERO"))</formula>
    </cfRule>
  </conditionalFormatting>
  <conditionalFormatting sqref="R12">
    <cfRule type="expression" dxfId="559" priority="252" stopIfTrue="1">
      <formula>AND(ISBLANK(R12),IF(ISBLANK(Q12),"FALSO","VERO"))</formula>
    </cfRule>
  </conditionalFormatting>
  <conditionalFormatting sqref="S12">
    <cfRule type="expression" dxfId="558" priority="251" stopIfTrue="1">
      <formula>AND(ISBLANK(S12),IF(ISBLANK(T12),"FALSO","VERO"))</formula>
    </cfRule>
  </conditionalFormatting>
  <conditionalFormatting sqref="T12">
    <cfRule type="expression" dxfId="557" priority="250" stopIfTrue="1">
      <formula>AND(ISBLANK(T12),IF(ISBLANK(S12),"FALSO","VERO"))</formula>
    </cfRule>
  </conditionalFormatting>
  <conditionalFormatting sqref="U12">
    <cfRule type="expression" dxfId="556" priority="249" stopIfTrue="1">
      <formula>AND(ISBLANK(U12),IF(ISBLANK(V12),"FALSO","VERO"))</formula>
    </cfRule>
  </conditionalFormatting>
  <conditionalFormatting sqref="V12">
    <cfRule type="expression" dxfId="555" priority="248" stopIfTrue="1">
      <formula>AND(ISBLANK(V12),IF(ISBLANK(U12),"FALSO","VERO"))</formula>
    </cfRule>
  </conditionalFormatting>
  <conditionalFormatting sqref="A12">
    <cfRule type="expression" dxfId="554" priority="247" stopIfTrue="1">
      <formula>AND(ISBLANK(A12),IF(ISBLANK(B12),"FALSO","VERO"))</formula>
    </cfRule>
  </conditionalFormatting>
  <conditionalFormatting sqref="K13">
    <cfRule type="expression" dxfId="553" priority="243" stopIfTrue="1">
      <formula>AND(ISBLANK(K13),IF(ISBLANK(L13),"FALSO","VERO"))</formula>
    </cfRule>
  </conditionalFormatting>
  <conditionalFormatting sqref="M13">
    <cfRule type="expression" dxfId="552" priority="242" stopIfTrue="1">
      <formula>AND(ISBLANK(M13),IF(ISBLANK(N13),"FALSO","VERO"))</formula>
    </cfRule>
  </conditionalFormatting>
  <conditionalFormatting sqref="O13">
    <cfRule type="expression" dxfId="551" priority="240" stopIfTrue="1">
      <formula>AND(ISBLANK(O13),IF(ISBLANK(P13),"FALSO","VERO"))</formula>
    </cfRule>
  </conditionalFormatting>
  <conditionalFormatting sqref="P13">
    <cfRule type="expression" dxfId="550" priority="239" stopIfTrue="1">
      <formula>AND(ISBLANK(P13),IF(ISBLANK(O13),"FALSO","VERO"))</formula>
    </cfRule>
  </conditionalFormatting>
  <conditionalFormatting sqref="Q13">
    <cfRule type="expression" dxfId="549" priority="238" stopIfTrue="1">
      <formula>AND(ISBLANK(Q13),IF(ISBLANK(R13),"FALSO","VERO"))</formula>
    </cfRule>
  </conditionalFormatting>
  <conditionalFormatting sqref="R13">
    <cfRule type="expression" dxfId="548" priority="237" stopIfTrue="1">
      <formula>AND(ISBLANK(R13),IF(ISBLANK(Q13),"FALSO","VERO"))</formula>
    </cfRule>
  </conditionalFormatting>
  <conditionalFormatting sqref="S13">
    <cfRule type="expression" dxfId="547" priority="236" stopIfTrue="1">
      <formula>AND(ISBLANK(S13),IF(ISBLANK(T13),"FALSO","VERO"))</formula>
    </cfRule>
  </conditionalFormatting>
  <conditionalFormatting sqref="T13">
    <cfRule type="expression" dxfId="546" priority="235" stopIfTrue="1">
      <formula>AND(ISBLANK(T13),IF(ISBLANK(S13),"FALSO","VERO"))</formula>
    </cfRule>
  </conditionalFormatting>
  <conditionalFormatting sqref="U13">
    <cfRule type="expression" dxfId="545" priority="234" stopIfTrue="1">
      <formula>AND(ISBLANK(U13),IF(ISBLANK(V13),"FALSO","VERO"))</formula>
    </cfRule>
  </conditionalFormatting>
  <conditionalFormatting sqref="V13">
    <cfRule type="expression" dxfId="544" priority="233" stopIfTrue="1">
      <formula>AND(ISBLANK(V13),IF(ISBLANK(U13),"FALSO","VERO"))</formula>
    </cfRule>
  </conditionalFormatting>
  <conditionalFormatting sqref="A13">
    <cfRule type="expression" dxfId="543" priority="232" stopIfTrue="1">
      <formula>AND(ISBLANK(A13),IF(ISBLANK(B13),"FALSO","VERO"))</formula>
    </cfRule>
  </conditionalFormatting>
  <conditionalFormatting sqref="K14">
    <cfRule type="expression" dxfId="542" priority="228" stopIfTrue="1">
      <formula>AND(ISBLANK(K14),IF(ISBLANK(L14),"FALSO","VERO"))</formula>
    </cfRule>
  </conditionalFormatting>
  <conditionalFormatting sqref="M14">
    <cfRule type="expression" dxfId="541" priority="227" stopIfTrue="1">
      <formula>AND(ISBLANK(M14),IF(ISBLANK(N14),"FALSO","VERO"))</formula>
    </cfRule>
  </conditionalFormatting>
  <conditionalFormatting sqref="O14">
    <cfRule type="expression" dxfId="540" priority="225" stopIfTrue="1">
      <formula>AND(ISBLANK(O14),IF(ISBLANK(P14),"FALSO","VERO"))</formula>
    </cfRule>
  </conditionalFormatting>
  <conditionalFormatting sqref="P14">
    <cfRule type="expression" dxfId="539" priority="224" stopIfTrue="1">
      <formula>AND(ISBLANK(P14),IF(ISBLANK(O14),"FALSO","VERO"))</formula>
    </cfRule>
  </conditionalFormatting>
  <conditionalFormatting sqref="Q14">
    <cfRule type="expression" dxfId="538" priority="223" stopIfTrue="1">
      <formula>AND(ISBLANK(Q14),IF(ISBLANK(R14),"FALSO","VERO"))</formula>
    </cfRule>
  </conditionalFormatting>
  <conditionalFormatting sqref="R14">
    <cfRule type="expression" dxfId="537" priority="222" stopIfTrue="1">
      <formula>AND(ISBLANK(R14),IF(ISBLANK(Q14),"FALSO","VERO"))</formula>
    </cfRule>
  </conditionalFormatting>
  <conditionalFormatting sqref="S14">
    <cfRule type="expression" dxfId="536" priority="221" stopIfTrue="1">
      <formula>AND(ISBLANK(S14),IF(ISBLANK(T14),"FALSO","VERO"))</formula>
    </cfRule>
  </conditionalFormatting>
  <conditionalFormatting sqref="T14">
    <cfRule type="expression" dxfId="535" priority="220" stopIfTrue="1">
      <formula>AND(ISBLANK(T14),IF(ISBLANK(S14),"FALSO","VERO"))</formula>
    </cfRule>
  </conditionalFormatting>
  <conditionalFormatting sqref="U14">
    <cfRule type="expression" dxfId="534" priority="219" stopIfTrue="1">
      <formula>AND(ISBLANK(U14),IF(ISBLANK(V14),"FALSO","VERO"))</formula>
    </cfRule>
  </conditionalFormatting>
  <conditionalFormatting sqref="V14">
    <cfRule type="expression" dxfId="533" priority="218" stopIfTrue="1">
      <formula>AND(ISBLANK(V14),IF(ISBLANK(U14),"FALSO","VERO"))</formula>
    </cfRule>
  </conditionalFormatting>
  <conditionalFormatting sqref="A14">
    <cfRule type="expression" dxfId="532" priority="217" stopIfTrue="1">
      <formula>AND(ISBLANK(A14),IF(ISBLANK(B14),"FALSO","VERO"))</formula>
    </cfRule>
  </conditionalFormatting>
  <conditionalFormatting sqref="K15">
    <cfRule type="expression" dxfId="531" priority="213" stopIfTrue="1">
      <formula>AND(ISBLANK(K15),IF(ISBLANK(L15),"FALSO","VERO"))</formula>
    </cfRule>
  </conditionalFormatting>
  <conditionalFormatting sqref="M15">
    <cfRule type="expression" dxfId="530" priority="212" stopIfTrue="1">
      <formula>AND(ISBLANK(M15),IF(ISBLANK(N15),"FALSO","VERO"))</formula>
    </cfRule>
  </conditionalFormatting>
  <conditionalFormatting sqref="O15">
    <cfRule type="expression" dxfId="529" priority="210" stopIfTrue="1">
      <formula>AND(ISBLANK(O15),IF(ISBLANK(P15),"FALSO","VERO"))</formula>
    </cfRule>
  </conditionalFormatting>
  <conditionalFormatting sqref="P15">
    <cfRule type="expression" dxfId="528" priority="209" stopIfTrue="1">
      <formula>AND(ISBLANK(P15),IF(ISBLANK(O15),"FALSO","VERO"))</formula>
    </cfRule>
  </conditionalFormatting>
  <conditionalFormatting sqref="Q15">
    <cfRule type="expression" dxfId="527" priority="208" stopIfTrue="1">
      <formula>AND(ISBLANK(Q15),IF(ISBLANK(R15),"FALSO","VERO"))</formula>
    </cfRule>
  </conditionalFormatting>
  <conditionalFormatting sqref="R15">
    <cfRule type="expression" dxfId="526" priority="207" stopIfTrue="1">
      <formula>AND(ISBLANK(R15),IF(ISBLANK(Q15),"FALSO","VERO"))</formula>
    </cfRule>
  </conditionalFormatting>
  <conditionalFormatting sqref="S15">
    <cfRule type="expression" dxfId="525" priority="206" stopIfTrue="1">
      <formula>AND(ISBLANK(S15),IF(ISBLANK(T15),"FALSO","VERO"))</formula>
    </cfRule>
  </conditionalFormatting>
  <conditionalFormatting sqref="T15">
    <cfRule type="expression" dxfId="524" priority="205" stopIfTrue="1">
      <formula>AND(ISBLANK(T15),IF(ISBLANK(S15),"FALSO","VERO"))</formula>
    </cfRule>
  </conditionalFormatting>
  <conditionalFormatting sqref="U15">
    <cfRule type="expression" dxfId="523" priority="204" stopIfTrue="1">
      <formula>AND(ISBLANK(U15),IF(ISBLANK(V15),"FALSO","VERO"))</formula>
    </cfRule>
  </conditionalFormatting>
  <conditionalFormatting sqref="V15">
    <cfRule type="expression" dxfId="522" priority="203" stopIfTrue="1">
      <formula>AND(ISBLANK(V15),IF(ISBLANK(U15),"FALSO","VERO"))</formula>
    </cfRule>
  </conditionalFormatting>
  <conditionalFormatting sqref="A15">
    <cfRule type="expression" dxfId="521" priority="202" stopIfTrue="1">
      <formula>AND(ISBLANK(A15),IF(ISBLANK(B15),"FALSO","VERO"))</formula>
    </cfRule>
  </conditionalFormatting>
  <conditionalFormatting sqref="K16">
    <cfRule type="expression" dxfId="520" priority="198" stopIfTrue="1">
      <formula>AND(ISBLANK(K16),IF(ISBLANK(L16),"FALSO","VERO"))</formula>
    </cfRule>
  </conditionalFormatting>
  <conditionalFormatting sqref="M16">
    <cfRule type="expression" dxfId="519" priority="197" stopIfTrue="1">
      <formula>AND(ISBLANK(M16),IF(ISBLANK(N16),"FALSO","VERO"))</formula>
    </cfRule>
  </conditionalFormatting>
  <conditionalFormatting sqref="O16">
    <cfRule type="expression" dxfId="518" priority="195" stopIfTrue="1">
      <formula>AND(ISBLANK(O16),IF(ISBLANK(P16),"FALSO","VERO"))</formula>
    </cfRule>
  </conditionalFormatting>
  <conditionalFormatting sqref="P16">
    <cfRule type="expression" dxfId="517" priority="194" stopIfTrue="1">
      <formula>AND(ISBLANK(P16),IF(ISBLANK(O16),"FALSO","VERO"))</formula>
    </cfRule>
  </conditionalFormatting>
  <conditionalFormatting sqref="Q16">
    <cfRule type="expression" dxfId="516" priority="193" stopIfTrue="1">
      <formula>AND(ISBLANK(Q16),IF(ISBLANK(R16),"FALSO","VERO"))</formula>
    </cfRule>
  </conditionalFormatting>
  <conditionalFormatting sqref="R16">
    <cfRule type="expression" dxfId="515" priority="192" stopIfTrue="1">
      <formula>AND(ISBLANK(R16),IF(ISBLANK(Q16),"FALSO","VERO"))</formula>
    </cfRule>
  </conditionalFormatting>
  <conditionalFormatting sqref="S16">
    <cfRule type="expression" dxfId="514" priority="191" stopIfTrue="1">
      <formula>AND(ISBLANK(S16),IF(ISBLANK(T16),"FALSO","VERO"))</formula>
    </cfRule>
  </conditionalFormatting>
  <conditionalFormatting sqref="T16">
    <cfRule type="expression" dxfId="513" priority="190" stopIfTrue="1">
      <formula>AND(ISBLANK(T16),IF(ISBLANK(S16),"FALSO","VERO"))</formula>
    </cfRule>
  </conditionalFormatting>
  <conditionalFormatting sqref="U16">
    <cfRule type="expression" dxfId="512" priority="189" stopIfTrue="1">
      <formula>AND(ISBLANK(U16),IF(ISBLANK(V16),"FALSO","VERO"))</formula>
    </cfRule>
  </conditionalFormatting>
  <conditionalFormatting sqref="V16">
    <cfRule type="expression" dxfId="511" priority="188" stopIfTrue="1">
      <formula>AND(ISBLANK(V16),IF(ISBLANK(U16),"FALSO","VERO"))</formula>
    </cfRule>
  </conditionalFormatting>
  <conditionalFormatting sqref="A16">
    <cfRule type="expression" dxfId="510" priority="187" stopIfTrue="1">
      <formula>AND(ISBLANK(A16),IF(ISBLANK(B16),"FALSO","VERO"))</formula>
    </cfRule>
  </conditionalFormatting>
  <conditionalFormatting sqref="K17">
    <cfRule type="expression" dxfId="509" priority="183" stopIfTrue="1">
      <formula>AND(ISBLANK(K17),IF(ISBLANK(L17),"FALSO","VERO"))</formula>
    </cfRule>
  </conditionalFormatting>
  <conditionalFormatting sqref="M17">
    <cfRule type="expression" dxfId="508" priority="182" stopIfTrue="1">
      <formula>AND(ISBLANK(M17),IF(ISBLANK(N17),"FALSO","VERO"))</formula>
    </cfRule>
  </conditionalFormatting>
  <conditionalFormatting sqref="O17">
    <cfRule type="expression" dxfId="507" priority="180" stopIfTrue="1">
      <formula>AND(ISBLANK(O17),IF(ISBLANK(P17),"FALSO","VERO"))</formula>
    </cfRule>
  </conditionalFormatting>
  <conditionalFormatting sqref="P17">
    <cfRule type="expression" dxfId="506" priority="179" stopIfTrue="1">
      <formula>AND(ISBLANK(P17),IF(ISBLANK(O17),"FALSO","VERO"))</formula>
    </cfRule>
  </conditionalFormatting>
  <conditionalFormatting sqref="Q17">
    <cfRule type="expression" dxfId="505" priority="178" stopIfTrue="1">
      <formula>AND(ISBLANK(Q17),IF(ISBLANK(R17),"FALSO","VERO"))</formula>
    </cfRule>
  </conditionalFormatting>
  <conditionalFormatting sqref="R17">
    <cfRule type="expression" dxfId="504" priority="177" stopIfTrue="1">
      <formula>AND(ISBLANK(R17),IF(ISBLANK(Q17),"FALSO","VERO"))</formula>
    </cfRule>
  </conditionalFormatting>
  <conditionalFormatting sqref="S17">
    <cfRule type="expression" dxfId="503" priority="176" stopIfTrue="1">
      <formula>AND(ISBLANK(S17),IF(ISBLANK(T17),"FALSO","VERO"))</formula>
    </cfRule>
  </conditionalFormatting>
  <conditionalFormatting sqref="T17">
    <cfRule type="expression" dxfId="502" priority="175" stopIfTrue="1">
      <formula>AND(ISBLANK(T17),IF(ISBLANK(S17),"FALSO","VERO"))</formula>
    </cfRule>
  </conditionalFormatting>
  <conditionalFormatting sqref="U17">
    <cfRule type="expression" dxfId="501" priority="174" stopIfTrue="1">
      <formula>AND(ISBLANK(U17),IF(ISBLANK(V17),"FALSO","VERO"))</formula>
    </cfRule>
  </conditionalFormatting>
  <conditionalFormatting sqref="V17">
    <cfRule type="expression" dxfId="500" priority="173" stopIfTrue="1">
      <formula>AND(ISBLANK(V17),IF(ISBLANK(U17),"FALSO","VERO"))</formula>
    </cfRule>
  </conditionalFormatting>
  <conditionalFormatting sqref="A17">
    <cfRule type="expression" dxfId="499" priority="172" stopIfTrue="1">
      <formula>AND(ISBLANK(A17),IF(ISBLANK(B17),"FALSO","VERO"))</formula>
    </cfRule>
  </conditionalFormatting>
  <conditionalFormatting sqref="K18">
    <cfRule type="expression" dxfId="498" priority="168" stopIfTrue="1">
      <formula>AND(ISBLANK(K18),IF(ISBLANK(L18),"FALSO","VERO"))</formula>
    </cfRule>
  </conditionalFormatting>
  <conditionalFormatting sqref="M18">
    <cfRule type="expression" dxfId="497" priority="167" stopIfTrue="1">
      <formula>AND(ISBLANK(M18),IF(ISBLANK(N18),"FALSO","VERO"))</formula>
    </cfRule>
  </conditionalFormatting>
  <conditionalFormatting sqref="O18">
    <cfRule type="expression" dxfId="496" priority="165" stopIfTrue="1">
      <formula>AND(ISBLANK(O18),IF(ISBLANK(P18),"FALSO","VERO"))</formula>
    </cfRule>
  </conditionalFormatting>
  <conditionalFormatting sqref="P18">
    <cfRule type="expression" dxfId="495" priority="164" stopIfTrue="1">
      <formula>AND(ISBLANK(P18),IF(ISBLANK(O18),"FALSO","VERO"))</formula>
    </cfRule>
  </conditionalFormatting>
  <conditionalFormatting sqref="Q18">
    <cfRule type="expression" dxfId="494" priority="163" stopIfTrue="1">
      <formula>AND(ISBLANK(Q18),IF(ISBLANK(R18),"FALSO","VERO"))</formula>
    </cfRule>
  </conditionalFormatting>
  <conditionalFormatting sqref="R18">
    <cfRule type="expression" dxfId="493" priority="162" stopIfTrue="1">
      <formula>AND(ISBLANK(R18),IF(ISBLANK(Q18),"FALSO","VERO"))</formula>
    </cfRule>
  </conditionalFormatting>
  <conditionalFormatting sqref="S18">
    <cfRule type="expression" dxfId="492" priority="161" stopIfTrue="1">
      <formula>AND(ISBLANK(S18),IF(ISBLANK(T18),"FALSO","VERO"))</formula>
    </cfRule>
  </conditionalFormatting>
  <conditionalFormatting sqref="T18">
    <cfRule type="expression" dxfId="491" priority="160" stopIfTrue="1">
      <formula>AND(ISBLANK(T18),IF(ISBLANK(S18),"FALSO","VERO"))</formula>
    </cfRule>
  </conditionalFormatting>
  <conditionalFormatting sqref="U18">
    <cfRule type="expression" dxfId="490" priority="159" stopIfTrue="1">
      <formula>AND(ISBLANK(U18),IF(ISBLANK(V18),"FALSO","VERO"))</formula>
    </cfRule>
  </conditionalFormatting>
  <conditionalFormatting sqref="V18">
    <cfRule type="expression" dxfId="489" priority="158" stopIfTrue="1">
      <formula>AND(ISBLANK(V18),IF(ISBLANK(U18),"FALSO","VERO"))</formula>
    </cfRule>
  </conditionalFormatting>
  <conditionalFormatting sqref="A18">
    <cfRule type="expression" dxfId="488" priority="157" stopIfTrue="1">
      <formula>AND(ISBLANK(A18),IF(ISBLANK(B18),"FALSO","VERO"))</formula>
    </cfRule>
  </conditionalFormatting>
  <conditionalFormatting sqref="K19">
    <cfRule type="expression" dxfId="487" priority="153" stopIfTrue="1">
      <formula>AND(ISBLANK(K19),IF(ISBLANK(L19),"FALSO","VERO"))</formula>
    </cfRule>
  </conditionalFormatting>
  <conditionalFormatting sqref="M19">
    <cfRule type="expression" dxfId="486" priority="152" stopIfTrue="1">
      <formula>AND(ISBLANK(M19),IF(ISBLANK(N19),"FALSO","VERO"))</formula>
    </cfRule>
  </conditionalFormatting>
  <conditionalFormatting sqref="O19">
    <cfRule type="expression" dxfId="485" priority="150" stopIfTrue="1">
      <formula>AND(ISBLANK(O19),IF(ISBLANK(P19),"FALSO","VERO"))</formula>
    </cfRule>
  </conditionalFormatting>
  <conditionalFormatting sqref="P19">
    <cfRule type="expression" dxfId="484" priority="149" stopIfTrue="1">
      <formula>AND(ISBLANK(P19),IF(ISBLANK(O19),"FALSO","VERO"))</formula>
    </cfRule>
  </conditionalFormatting>
  <conditionalFormatting sqref="Q19">
    <cfRule type="expression" dxfId="483" priority="148" stopIfTrue="1">
      <formula>AND(ISBLANK(Q19),IF(ISBLANK(R19),"FALSO","VERO"))</formula>
    </cfRule>
  </conditionalFormatting>
  <conditionalFormatting sqref="R19">
    <cfRule type="expression" dxfId="482" priority="147" stopIfTrue="1">
      <formula>AND(ISBLANK(R19),IF(ISBLANK(Q19),"FALSO","VERO"))</formula>
    </cfRule>
  </conditionalFormatting>
  <conditionalFormatting sqref="S19">
    <cfRule type="expression" dxfId="481" priority="146" stopIfTrue="1">
      <formula>AND(ISBLANK(S19),IF(ISBLANK(T19),"FALSO","VERO"))</formula>
    </cfRule>
  </conditionalFormatting>
  <conditionalFormatting sqref="T19">
    <cfRule type="expression" dxfId="480" priority="145" stopIfTrue="1">
      <formula>AND(ISBLANK(T19),IF(ISBLANK(S19),"FALSO","VERO"))</formula>
    </cfRule>
  </conditionalFormatting>
  <conditionalFormatting sqref="U19">
    <cfRule type="expression" dxfId="479" priority="144" stopIfTrue="1">
      <formula>AND(ISBLANK(U19),IF(ISBLANK(V19),"FALSO","VERO"))</formula>
    </cfRule>
  </conditionalFormatting>
  <conditionalFormatting sqref="V19">
    <cfRule type="expression" dxfId="478" priority="143" stopIfTrue="1">
      <formula>AND(ISBLANK(V19),IF(ISBLANK(U19),"FALSO","VERO"))</formula>
    </cfRule>
  </conditionalFormatting>
  <conditionalFormatting sqref="A19">
    <cfRule type="expression" dxfId="477" priority="142" stopIfTrue="1">
      <formula>AND(ISBLANK(A19),IF(ISBLANK(B19),"FALSO","VERO"))</formula>
    </cfRule>
  </conditionalFormatting>
  <conditionalFormatting sqref="J9">
    <cfRule type="expression" priority="125" stopIfTrue="1">
      <formula>IF(ISERROR(H14*I14*Ct*Pt_1*Ai),0,H14*I14*Ct*Pt_1*Ai)</formula>
    </cfRule>
    <cfRule type="expression" priority="126" stopIfTrue="1">
      <formula>IF(ISERROR(H14*I14*Ct*Pt_1*Ai),0,H14*I14*Ct*Pt_1*Ai)</formula>
    </cfRule>
  </conditionalFormatting>
  <conditionalFormatting sqref="K9">
    <cfRule type="expression" dxfId="476" priority="123" stopIfTrue="1">
      <formula>AND(ISBLANK(K9),IF(ISBLANK(L9),"FALSO","VERO"))</formula>
    </cfRule>
  </conditionalFormatting>
  <conditionalFormatting sqref="L9">
    <cfRule type="expression" dxfId="475" priority="124" stopIfTrue="1">
      <formula>AND(ISBLANK(L9),IF(ISBLANK(K9),"FALSO","VERO"))</formula>
    </cfRule>
  </conditionalFormatting>
  <conditionalFormatting sqref="M9">
    <cfRule type="expression" dxfId="474" priority="122" stopIfTrue="1">
      <formula>AND(ISBLANK(M9),IF(ISBLANK(N9),"FALSO","VERO"))</formula>
    </cfRule>
  </conditionalFormatting>
  <conditionalFormatting sqref="N9">
    <cfRule type="expression" dxfId="473" priority="121" stopIfTrue="1">
      <formula>AND(ISBLANK(N9),IF(ISBLANK(M9),"FALSO","VERO"))</formula>
    </cfRule>
  </conditionalFormatting>
  <conditionalFormatting sqref="O9">
    <cfRule type="expression" dxfId="472" priority="120" stopIfTrue="1">
      <formula>AND(ISBLANK(O9),IF(ISBLANK(P9),"FALSO","VERO"))</formula>
    </cfRule>
  </conditionalFormatting>
  <conditionalFormatting sqref="P9">
    <cfRule type="expression" dxfId="471" priority="119" stopIfTrue="1">
      <formula>AND(ISBLANK(P9),IF(ISBLANK(O9),"FALSO","VERO"))</formula>
    </cfRule>
  </conditionalFormatting>
  <conditionalFormatting sqref="Q9">
    <cfRule type="expression" dxfId="470" priority="118" stopIfTrue="1">
      <formula>AND(ISBLANK(Q9),IF(ISBLANK(R9),"FALSO","VERO"))</formula>
    </cfRule>
  </conditionalFormatting>
  <conditionalFormatting sqref="R9">
    <cfRule type="expression" dxfId="469" priority="117" stopIfTrue="1">
      <formula>AND(ISBLANK(R9),IF(ISBLANK(Q9),"FALSO","VERO"))</formula>
    </cfRule>
  </conditionalFormatting>
  <conditionalFormatting sqref="S9">
    <cfRule type="expression" dxfId="468" priority="116" stopIfTrue="1">
      <formula>AND(ISBLANK(S9),IF(ISBLANK(T9),"FALSO","VERO"))</formula>
    </cfRule>
  </conditionalFormatting>
  <conditionalFormatting sqref="T9">
    <cfRule type="expression" dxfId="467" priority="115" stopIfTrue="1">
      <formula>AND(ISBLANK(T9),IF(ISBLANK(S9),"FALSO","VERO"))</formula>
    </cfRule>
  </conditionalFormatting>
  <conditionalFormatting sqref="U9">
    <cfRule type="expression" dxfId="466" priority="114" stopIfTrue="1">
      <formula>AND(ISBLANK(U9),IF(ISBLANK(V9),"FALSO","VERO"))</formula>
    </cfRule>
  </conditionalFormatting>
  <conditionalFormatting sqref="V9">
    <cfRule type="expression" dxfId="465" priority="113" stopIfTrue="1">
      <formula>AND(ISBLANK(V9),IF(ISBLANK(U9),"FALSO","VERO"))</formula>
    </cfRule>
  </conditionalFormatting>
  <conditionalFormatting sqref="A9">
    <cfRule type="expression" dxfId="464" priority="112" stopIfTrue="1">
      <formula>AND(ISBLANK(A9),IF(ISBLANK(B9),"FALSO","VERO"))</formula>
    </cfRule>
  </conditionalFormatting>
  <conditionalFormatting sqref="K10">
    <cfRule type="expression" dxfId="463" priority="108" stopIfTrue="1">
      <formula>AND(ISBLANK(K10),IF(ISBLANK(L10),"FALSO","VERO"))</formula>
    </cfRule>
  </conditionalFormatting>
  <conditionalFormatting sqref="L10">
    <cfRule type="expression" dxfId="462" priority="109" stopIfTrue="1">
      <formula>AND(ISBLANK(L10),IF(ISBLANK(K10),"FALSO","VERO"))</formula>
    </cfRule>
  </conditionalFormatting>
  <conditionalFormatting sqref="M10">
    <cfRule type="expression" dxfId="461" priority="107" stopIfTrue="1">
      <formula>AND(ISBLANK(M10),IF(ISBLANK(N10),"FALSO","VERO"))</formula>
    </cfRule>
  </conditionalFormatting>
  <conditionalFormatting sqref="N10">
    <cfRule type="expression" dxfId="460" priority="106" stopIfTrue="1">
      <formula>AND(ISBLANK(N10),IF(ISBLANK(M10),"FALSO","VERO"))</formula>
    </cfRule>
  </conditionalFormatting>
  <conditionalFormatting sqref="O10">
    <cfRule type="expression" dxfId="459" priority="105" stopIfTrue="1">
      <formula>AND(ISBLANK(O10),IF(ISBLANK(P10),"FALSO","VERO"))</formula>
    </cfRule>
  </conditionalFormatting>
  <conditionalFormatting sqref="P10">
    <cfRule type="expression" dxfId="458" priority="104" stopIfTrue="1">
      <formula>AND(ISBLANK(P10),IF(ISBLANK(O10),"FALSO","VERO"))</formula>
    </cfRule>
  </conditionalFormatting>
  <conditionalFormatting sqref="Q10">
    <cfRule type="expression" dxfId="457" priority="103" stopIfTrue="1">
      <formula>AND(ISBLANK(Q10),IF(ISBLANK(R10),"FALSO","VERO"))</formula>
    </cfRule>
  </conditionalFormatting>
  <conditionalFormatting sqref="R10">
    <cfRule type="expression" dxfId="456" priority="102" stopIfTrue="1">
      <formula>AND(ISBLANK(R10),IF(ISBLANK(Q10),"FALSO","VERO"))</formula>
    </cfRule>
  </conditionalFormatting>
  <conditionalFormatting sqref="S10">
    <cfRule type="expression" dxfId="455" priority="101" stopIfTrue="1">
      <formula>AND(ISBLANK(S10),IF(ISBLANK(T10),"FALSO","VERO"))</formula>
    </cfRule>
  </conditionalFormatting>
  <conditionalFormatting sqref="T10">
    <cfRule type="expression" dxfId="454" priority="100" stopIfTrue="1">
      <formula>AND(ISBLANK(T10),IF(ISBLANK(S10),"FALSO","VERO"))</formula>
    </cfRule>
  </conditionalFormatting>
  <conditionalFormatting sqref="U10">
    <cfRule type="expression" dxfId="453" priority="99" stopIfTrue="1">
      <formula>AND(ISBLANK(U10),IF(ISBLANK(V10),"FALSO","VERO"))</formula>
    </cfRule>
  </conditionalFormatting>
  <conditionalFormatting sqref="V10">
    <cfRule type="expression" dxfId="452" priority="98" stopIfTrue="1">
      <formula>AND(ISBLANK(V10),IF(ISBLANK(U10),"FALSO","VERO"))</formula>
    </cfRule>
  </conditionalFormatting>
  <conditionalFormatting sqref="A10">
    <cfRule type="expression" dxfId="451" priority="97" stopIfTrue="1">
      <formula>AND(ISBLANK(A10),IF(ISBLANK(B10),"FALSO","VERO"))</formula>
    </cfRule>
  </conditionalFormatting>
  <conditionalFormatting sqref="I29:I30">
    <cfRule type="expression" priority="404" stopIfTrue="1">
      <formula>IF(ISERROR(F32*H32*Ct*Pt_1*Ai),0,F32*H32*Ct*Pt_1*Ai)</formula>
    </cfRule>
    <cfRule type="expression" priority="405" stopIfTrue="1">
      <formula>IF(ISERROR(F32*H32*Ct*Pt_1*Ai),0,F32*H32*Ct*Pt_1*Ai)</formula>
    </cfRule>
  </conditionalFormatting>
  <conditionalFormatting sqref="K11">
    <cfRule type="expression" dxfId="450" priority="95" stopIfTrue="1">
      <formula>AND(ISBLANK(K11),IF(ISBLANK(L11),"FALSO","VERO"))</formula>
    </cfRule>
  </conditionalFormatting>
  <conditionalFormatting sqref="L11">
    <cfRule type="expression" dxfId="449" priority="96" stopIfTrue="1">
      <formula>AND(ISBLANK(L11),IF(ISBLANK(K11),"FALSO","VERO"))</formula>
    </cfRule>
  </conditionalFormatting>
  <conditionalFormatting sqref="M11">
    <cfRule type="expression" dxfId="448" priority="94" stopIfTrue="1">
      <formula>AND(ISBLANK(M11),IF(ISBLANK(N11),"FALSO","VERO"))</formula>
    </cfRule>
  </conditionalFormatting>
  <conditionalFormatting sqref="N11">
    <cfRule type="expression" dxfId="447" priority="93" stopIfTrue="1">
      <formula>AND(ISBLANK(N11),IF(ISBLANK(M11),"FALSO","VERO"))</formula>
    </cfRule>
  </conditionalFormatting>
  <conditionalFormatting sqref="O11">
    <cfRule type="expression" dxfId="446" priority="92" stopIfTrue="1">
      <formula>AND(ISBLANK(O11),IF(ISBLANK(P11),"FALSO","VERO"))</formula>
    </cfRule>
  </conditionalFormatting>
  <conditionalFormatting sqref="P11">
    <cfRule type="expression" dxfId="445" priority="91" stopIfTrue="1">
      <formula>AND(ISBLANK(P11),IF(ISBLANK(O11),"FALSO","VERO"))</formula>
    </cfRule>
  </conditionalFormatting>
  <conditionalFormatting sqref="Q11">
    <cfRule type="expression" dxfId="444" priority="90" stopIfTrue="1">
      <formula>AND(ISBLANK(Q11),IF(ISBLANK(R11),"FALSO","VERO"))</formula>
    </cfRule>
  </conditionalFormatting>
  <conditionalFormatting sqref="R11">
    <cfRule type="expression" dxfId="443" priority="89" stopIfTrue="1">
      <formula>AND(ISBLANK(R11),IF(ISBLANK(Q11),"FALSO","VERO"))</formula>
    </cfRule>
  </conditionalFormatting>
  <conditionalFormatting sqref="S11">
    <cfRule type="expression" dxfId="442" priority="88" stopIfTrue="1">
      <formula>AND(ISBLANK(S11),IF(ISBLANK(T11),"FALSO","VERO"))</formula>
    </cfRule>
  </conditionalFormatting>
  <conditionalFormatting sqref="T11">
    <cfRule type="expression" dxfId="441" priority="87" stopIfTrue="1">
      <formula>AND(ISBLANK(T11),IF(ISBLANK(S11),"FALSO","VERO"))</formula>
    </cfRule>
  </conditionalFormatting>
  <conditionalFormatting sqref="U11">
    <cfRule type="expression" dxfId="440" priority="86" stopIfTrue="1">
      <formula>AND(ISBLANK(U11),IF(ISBLANK(V11),"FALSO","VERO"))</formula>
    </cfRule>
  </conditionalFormatting>
  <conditionalFormatting sqref="V11">
    <cfRule type="expression" dxfId="439" priority="85" stopIfTrue="1">
      <formula>AND(ISBLANK(V11),IF(ISBLANK(U11),"FALSO","VERO"))</formula>
    </cfRule>
  </conditionalFormatting>
  <conditionalFormatting sqref="AB11">
    <cfRule type="expression" dxfId="438" priority="7" stopIfTrue="1">
      <formula>AND(ISBLANK(AB11),IF(ISBLANK(AA11),"FALSO","VERO"))</formula>
    </cfRule>
  </conditionalFormatting>
  <conditionalFormatting sqref="W8 W10:W28">
    <cfRule type="expression" dxfId="437" priority="84" stopIfTrue="1">
      <formula>AND(ISBLANK(W8),IF(ISBLANK(X8),"FALSO","VERO"))</formula>
    </cfRule>
  </conditionalFormatting>
  <conditionalFormatting sqref="X8 X21:X28">
    <cfRule type="expression" dxfId="436" priority="83" stopIfTrue="1">
      <formula>AND(ISBLANK(X8),IF(ISBLANK(W8),"FALSO","VERO"))</formula>
    </cfRule>
  </conditionalFormatting>
  <conditionalFormatting sqref="X20">
    <cfRule type="expression" dxfId="435" priority="65" stopIfTrue="1">
      <formula>AND(ISBLANK(X20),IF(ISBLANK(W20),"FALSO","VERO"))</formula>
    </cfRule>
  </conditionalFormatting>
  <conditionalFormatting sqref="X12">
    <cfRule type="expression" dxfId="434" priority="81" stopIfTrue="1">
      <formula>AND(ISBLANK(X12),IF(ISBLANK(W12),"FALSO","VERO"))</formula>
    </cfRule>
  </conditionalFormatting>
  <conditionalFormatting sqref="X13">
    <cfRule type="expression" dxfId="433" priority="79" stopIfTrue="1">
      <formula>AND(ISBLANK(X13),IF(ISBLANK(W13),"FALSO","VERO"))</formula>
    </cfRule>
  </conditionalFormatting>
  <conditionalFormatting sqref="X14">
    <cfRule type="expression" dxfId="432" priority="77" stopIfTrue="1">
      <formula>AND(ISBLANK(X14),IF(ISBLANK(W14),"FALSO","VERO"))</formula>
    </cfRule>
  </conditionalFormatting>
  <conditionalFormatting sqref="X15">
    <cfRule type="expression" dxfId="431" priority="75" stopIfTrue="1">
      <formula>AND(ISBLANK(X15),IF(ISBLANK(W15),"FALSO","VERO"))</formula>
    </cfRule>
  </conditionalFormatting>
  <conditionalFormatting sqref="X16">
    <cfRule type="expression" dxfId="430" priority="73" stopIfTrue="1">
      <formula>AND(ISBLANK(X16),IF(ISBLANK(W16),"FALSO","VERO"))</formula>
    </cfRule>
  </conditionalFormatting>
  <conditionalFormatting sqref="X17">
    <cfRule type="expression" dxfId="429" priority="71" stopIfTrue="1">
      <formula>AND(ISBLANK(X17),IF(ISBLANK(W17),"FALSO","VERO"))</formula>
    </cfRule>
  </conditionalFormatting>
  <conditionalFormatting sqref="X18">
    <cfRule type="expression" dxfId="428" priority="69" stopIfTrue="1">
      <formula>AND(ISBLANK(X18),IF(ISBLANK(W18),"FALSO","VERO"))</formula>
    </cfRule>
  </conditionalFormatting>
  <conditionalFormatting sqref="X19">
    <cfRule type="expression" dxfId="427" priority="67" stopIfTrue="1">
      <formula>AND(ISBLANK(X19),IF(ISBLANK(W19),"FALSO","VERO"))</formula>
    </cfRule>
  </conditionalFormatting>
  <conditionalFormatting sqref="Y8 Y21:Y28">
    <cfRule type="expression" dxfId="426" priority="58" stopIfTrue="1">
      <formula>AND(ISBLANK(Y8),IF(ISBLANK(Z8),"FALSO","VERO"))</formula>
    </cfRule>
  </conditionalFormatting>
  <conditionalFormatting sqref="Z8 Z21:Z28">
    <cfRule type="expression" dxfId="425" priority="57" stopIfTrue="1">
      <formula>AND(ISBLANK(Z8),IF(ISBLANK(Y8),"FALSO","VERO"))</formula>
    </cfRule>
  </conditionalFormatting>
  <conditionalFormatting sqref="Y12">
    <cfRule type="expression" dxfId="424" priority="56" stopIfTrue="1">
      <formula>AND(ISBLANK(Y12),IF(ISBLANK(Z12),"FALSO","VERO"))</formula>
    </cfRule>
  </conditionalFormatting>
  <conditionalFormatting sqref="X10">
    <cfRule type="expression" dxfId="423" priority="61" stopIfTrue="1">
      <formula>AND(ISBLANK(X10),IF(ISBLANK(W10),"FALSO","VERO"))</formula>
    </cfRule>
  </conditionalFormatting>
  <conditionalFormatting sqref="Y13">
    <cfRule type="expression" dxfId="422" priority="54" stopIfTrue="1">
      <formula>AND(ISBLANK(Y13),IF(ISBLANK(Z13),"FALSO","VERO"))</formula>
    </cfRule>
  </conditionalFormatting>
  <conditionalFormatting sqref="X11">
    <cfRule type="expression" dxfId="421" priority="59" stopIfTrue="1">
      <formula>AND(ISBLANK(X11),IF(ISBLANK(W11),"FALSO","VERO"))</formula>
    </cfRule>
  </conditionalFormatting>
  <conditionalFormatting sqref="Y20">
    <cfRule type="expression" dxfId="420" priority="40" stopIfTrue="1">
      <formula>AND(ISBLANK(Y20),IF(ISBLANK(Z20),"FALSO","VERO"))</formula>
    </cfRule>
  </conditionalFormatting>
  <conditionalFormatting sqref="Z20">
    <cfRule type="expression" dxfId="419" priority="39" stopIfTrue="1">
      <formula>AND(ISBLANK(Z20),IF(ISBLANK(Y20),"FALSO","VERO"))</formula>
    </cfRule>
  </conditionalFormatting>
  <conditionalFormatting sqref="Z12">
    <cfRule type="expression" dxfId="418" priority="55" stopIfTrue="1">
      <formula>AND(ISBLANK(Z12),IF(ISBLANK(Y12),"FALSO","VERO"))</formula>
    </cfRule>
  </conditionalFormatting>
  <conditionalFormatting sqref="Z13">
    <cfRule type="expression" dxfId="417" priority="53" stopIfTrue="1">
      <formula>AND(ISBLANK(Z13),IF(ISBLANK(Y13),"FALSO","VERO"))</formula>
    </cfRule>
  </conditionalFormatting>
  <conditionalFormatting sqref="Y14">
    <cfRule type="expression" dxfId="416" priority="52" stopIfTrue="1">
      <formula>AND(ISBLANK(Y14),IF(ISBLANK(Z14),"FALSO","VERO"))</formula>
    </cfRule>
  </conditionalFormatting>
  <conditionalFormatting sqref="Z14">
    <cfRule type="expression" dxfId="415" priority="51" stopIfTrue="1">
      <formula>AND(ISBLANK(Z14),IF(ISBLANK(Y14),"FALSO","VERO"))</formula>
    </cfRule>
  </conditionalFormatting>
  <conditionalFormatting sqref="Y15">
    <cfRule type="expression" dxfId="414" priority="50" stopIfTrue="1">
      <formula>AND(ISBLANK(Y15),IF(ISBLANK(Z15),"FALSO","VERO"))</formula>
    </cfRule>
  </conditionalFormatting>
  <conditionalFormatting sqref="Z15">
    <cfRule type="expression" dxfId="413" priority="49" stopIfTrue="1">
      <formula>AND(ISBLANK(Z15),IF(ISBLANK(Y15),"FALSO","VERO"))</formula>
    </cfRule>
  </conditionalFormatting>
  <conditionalFormatting sqref="Y16">
    <cfRule type="expression" dxfId="412" priority="48" stopIfTrue="1">
      <formula>AND(ISBLANK(Y16),IF(ISBLANK(Z16),"FALSO","VERO"))</formula>
    </cfRule>
  </conditionalFormatting>
  <conditionalFormatting sqref="Z16">
    <cfRule type="expression" dxfId="411" priority="47" stopIfTrue="1">
      <formula>AND(ISBLANK(Z16),IF(ISBLANK(Y16),"FALSO","VERO"))</formula>
    </cfRule>
  </conditionalFormatting>
  <conditionalFormatting sqref="Y17">
    <cfRule type="expression" dxfId="410" priority="46" stopIfTrue="1">
      <formula>AND(ISBLANK(Y17),IF(ISBLANK(Z17),"FALSO","VERO"))</formula>
    </cfRule>
  </conditionalFormatting>
  <conditionalFormatting sqref="Z17">
    <cfRule type="expression" dxfId="409" priority="45" stopIfTrue="1">
      <formula>AND(ISBLANK(Z17),IF(ISBLANK(Y17),"FALSO","VERO"))</formula>
    </cfRule>
  </conditionalFormatting>
  <conditionalFormatting sqref="Y18">
    <cfRule type="expression" dxfId="408" priority="44" stopIfTrue="1">
      <formula>AND(ISBLANK(Y18),IF(ISBLANK(Z18),"FALSO","VERO"))</formula>
    </cfRule>
  </conditionalFormatting>
  <conditionalFormatting sqref="Z18">
    <cfRule type="expression" dxfId="407" priority="43" stopIfTrue="1">
      <formula>AND(ISBLANK(Z18),IF(ISBLANK(Y18),"FALSO","VERO"))</formula>
    </cfRule>
  </conditionalFormatting>
  <conditionalFormatting sqref="Y19">
    <cfRule type="expression" dxfId="406" priority="42" stopIfTrue="1">
      <formula>AND(ISBLANK(Y19),IF(ISBLANK(Z19),"FALSO","VERO"))</formula>
    </cfRule>
  </conditionalFormatting>
  <conditionalFormatting sqref="Z19">
    <cfRule type="expression" dxfId="405" priority="41" stopIfTrue="1">
      <formula>AND(ISBLANK(Z19),IF(ISBLANK(Y19),"FALSO","VERO"))</formula>
    </cfRule>
  </conditionalFormatting>
  <conditionalFormatting sqref="AA8 AA21:AA28">
    <cfRule type="expression" dxfId="404" priority="32" stopIfTrue="1">
      <formula>AND(ISBLANK(AA8),IF(ISBLANK(AB8),"FALSO","VERO"))</formula>
    </cfRule>
  </conditionalFormatting>
  <conditionalFormatting sqref="AB8 AB21:AB28">
    <cfRule type="expression" dxfId="403" priority="31" stopIfTrue="1">
      <formula>AND(ISBLANK(AB8),IF(ISBLANK(AA8),"FALSO","VERO"))</formula>
    </cfRule>
  </conditionalFormatting>
  <conditionalFormatting sqref="Y10">
    <cfRule type="expression" dxfId="402" priority="36" stopIfTrue="1">
      <formula>AND(ISBLANK(Y10),IF(ISBLANK(Z10),"FALSO","VERO"))</formula>
    </cfRule>
  </conditionalFormatting>
  <conditionalFormatting sqref="Z10">
    <cfRule type="expression" dxfId="401" priority="35" stopIfTrue="1">
      <formula>AND(ISBLANK(Z10),IF(ISBLANK(Y10),"FALSO","VERO"))</formula>
    </cfRule>
  </conditionalFormatting>
  <conditionalFormatting sqref="Y11">
    <cfRule type="expression" dxfId="400" priority="34" stopIfTrue="1">
      <formula>AND(ISBLANK(Y11),IF(ISBLANK(Z11),"FALSO","VERO"))</formula>
    </cfRule>
  </conditionalFormatting>
  <conditionalFormatting sqref="Z11">
    <cfRule type="expression" dxfId="399" priority="33" stopIfTrue="1">
      <formula>AND(ISBLANK(Z11),IF(ISBLANK(Y11),"FALSO","VERO"))</formula>
    </cfRule>
  </conditionalFormatting>
  <conditionalFormatting sqref="AA20">
    <cfRule type="expression" dxfId="398" priority="14" stopIfTrue="1">
      <formula>AND(ISBLANK(AA20),IF(ISBLANK(AB20),"FALSO","VERO"))</formula>
    </cfRule>
  </conditionalFormatting>
  <conditionalFormatting sqref="AB20">
    <cfRule type="expression" dxfId="397" priority="13" stopIfTrue="1">
      <formula>AND(ISBLANK(AB20),IF(ISBLANK(AA20),"FALSO","VERO"))</formula>
    </cfRule>
  </conditionalFormatting>
  <conditionalFormatting sqref="AA12">
    <cfRule type="expression" dxfId="396" priority="30" stopIfTrue="1">
      <formula>AND(ISBLANK(AA12),IF(ISBLANK(AB12),"FALSO","VERO"))</formula>
    </cfRule>
  </conditionalFormatting>
  <conditionalFormatting sqref="AB12">
    <cfRule type="expression" dxfId="395" priority="29" stopIfTrue="1">
      <formula>AND(ISBLANK(AB12),IF(ISBLANK(AA12),"FALSO","VERO"))</formula>
    </cfRule>
  </conditionalFormatting>
  <conditionalFormatting sqref="AA13">
    <cfRule type="expression" dxfId="394" priority="28" stopIfTrue="1">
      <formula>AND(ISBLANK(AA13),IF(ISBLANK(AB13),"FALSO","VERO"))</formula>
    </cfRule>
  </conditionalFormatting>
  <conditionalFormatting sqref="AB13">
    <cfRule type="expression" dxfId="393" priority="27" stopIfTrue="1">
      <formula>AND(ISBLANK(AB13),IF(ISBLANK(AA13),"FALSO","VERO"))</formula>
    </cfRule>
  </conditionalFormatting>
  <conditionalFormatting sqref="AA14">
    <cfRule type="expression" dxfId="392" priority="26" stopIfTrue="1">
      <formula>AND(ISBLANK(AA14),IF(ISBLANK(AB14),"FALSO","VERO"))</formula>
    </cfRule>
  </conditionalFormatting>
  <conditionalFormatting sqref="AB14">
    <cfRule type="expression" dxfId="391" priority="25" stopIfTrue="1">
      <formula>AND(ISBLANK(AB14),IF(ISBLANK(AA14),"FALSO","VERO"))</formula>
    </cfRule>
  </conditionalFormatting>
  <conditionalFormatting sqref="AA15">
    <cfRule type="expression" dxfId="390" priority="24" stopIfTrue="1">
      <formula>AND(ISBLANK(AA15),IF(ISBLANK(AB15),"FALSO","VERO"))</formula>
    </cfRule>
  </conditionalFormatting>
  <conditionalFormatting sqref="AB15">
    <cfRule type="expression" dxfId="389" priority="23" stopIfTrue="1">
      <formula>AND(ISBLANK(AB15),IF(ISBLANK(AA15),"FALSO","VERO"))</formula>
    </cfRule>
  </conditionalFormatting>
  <conditionalFormatting sqref="AA16">
    <cfRule type="expression" dxfId="388" priority="22" stopIfTrue="1">
      <formula>AND(ISBLANK(AA16),IF(ISBLANK(AB16),"FALSO","VERO"))</formula>
    </cfRule>
  </conditionalFormatting>
  <conditionalFormatting sqref="AB16">
    <cfRule type="expression" dxfId="387" priority="21" stopIfTrue="1">
      <formula>AND(ISBLANK(AB16),IF(ISBLANK(AA16),"FALSO","VERO"))</formula>
    </cfRule>
  </conditionalFormatting>
  <conditionalFormatting sqref="AA17">
    <cfRule type="expression" dxfId="386" priority="20" stopIfTrue="1">
      <formula>AND(ISBLANK(AA17),IF(ISBLANK(AB17),"FALSO","VERO"))</formula>
    </cfRule>
  </conditionalFormatting>
  <conditionalFormatting sqref="AB17">
    <cfRule type="expression" dxfId="385" priority="19" stopIfTrue="1">
      <formula>AND(ISBLANK(AB17),IF(ISBLANK(AA17),"FALSO","VERO"))</formula>
    </cfRule>
  </conditionalFormatting>
  <conditionalFormatting sqref="AA18">
    <cfRule type="expression" dxfId="384" priority="18" stopIfTrue="1">
      <formula>AND(ISBLANK(AA18),IF(ISBLANK(AB18),"FALSO","VERO"))</formula>
    </cfRule>
  </conditionalFormatting>
  <conditionalFormatting sqref="AB18">
    <cfRule type="expression" dxfId="383" priority="17" stopIfTrue="1">
      <formula>AND(ISBLANK(AB18),IF(ISBLANK(AA18),"FALSO","VERO"))</formula>
    </cfRule>
  </conditionalFormatting>
  <conditionalFormatting sqref="AA19">
    <cfRule type="expression" dxfId="382" priority="16" stopIfTrue="1">
      <formula>AND(ISBLANK(AA19),IF(ISBLANK(AB19),"FALSO","VERO"))</formula>
    </cfRule>
  </conditionalFormatting>
  <conditionalFormatting sqref="AB19">
    <cfRule type="expression" dxfId="381" priority="15" stopIfTrue="1">
      <formula>AND(ISBLANK(AB19),IF(ISBLANK(AA19),"FALSO","VERO"))</formula>
    </cfRule>
  </conditionalFormatting>
  <conditionalFormatting sqref="W9">
    <cfRule type="expression" dxfId="380" priority="6" stopIfTrue="1">
      <formula>AND(ISBLANK(W9),IF(ISBLANK(X9),"FALSO","VERO"))</formula>
    </cfRule>
  </conditionalFormatting>
  <conditionalFormatting sqref="X9">
    <cfRule type="expression" dxfId="379" priority="5" stopIfTrue="1">
      <formula>AND(ISBLANK(X9),IF(ISBLANK(W9),"FALSO","VERO"))</formula>
    </cfRule>
  </conditionalFormatting>
  <conditionalFormatting sqref="AA10">
    <cfRule type="expression" dxfId="378" priority="10" stopIfTrue="1">
      <formula>AND(ISBLANK(AA10),IF(ISBLANK(AB10),"FALSO","VERO"))</formula>
    </cfRule>
  </conditionalFormatting>
  <conditionalFormatting sqref="AB10">
    <cfRule type="expression" dxfId="377" priority="9" stopIfTrue="1">
      <formula>AND(ISBLANK(AB10),IF(ISBLANK(AA10),"FALSO","VERO"))</formula>
    </cfRule>
  </conditionalFormatting>
  <conditionalFormatting sqref="AA11">
    <cfRule type="expression" dxfId="376" priority="8" stopIfTrue="1">
      <formula>AND(ISBLANK(AA11),IF(ISBLANK(AB11),"FALSO","VERO"))</formula>
    </cfRule>
  </conditionalFormatting>
  <conditionalFormatting sqref="I31:I65538">
    <cfRule type="expression" priority="406" stopIfTrue="1">
      <formula>IF(ISERROR(F36*H36*Ct*Pt_1*Ai),0,F36*H36*Ct*Pt_1*Ai)</formula>
    </cfRule>
    <cfRule type="expression" priority="407" stopIfTrue="1">
      <formula>IF(ISERROR(F36*H36*Ct*Pt_1*Ai),0,F36*H36*Ct*Pt_1*Ai)</formula>
    </cfRule>
  </conditionalFormatting>
  <conditionalFormatting sqref="Y9">
    <cfRule type="expression" dxfId="375" priority="4" stopIfTrue="1">
      <formula>AND(ISBLANK(Y9),IF(ISBLANK(Z9),"FALSO","VERO"))</formula>
    </cfRule>
  </conditionalFormatting>
  <conditionalFormatting sqref="Z9">
    <cfRule type="expression" dxfId="374" priority="3" stopIfTrue="1">
      <formula>AND(ISBLANK(Z9),IF(ISBLANK(Y9),"FALSO","VERO"))</formula>
    </cfRule>
  </conditionalFormatting>
  <conditionalFormatting sqref="AA9">
    <cfRule type="expression" dxfId="373" priority="2" stopIfTrue="1">
      <formula>AND(ISBLANK(AA9),IF(ISBLANK(AB9),"FALSO","VERO"))</formula>
    </cfRule>
  </conditionalFormatting>
  <conditionalFormatting sqref="AB9">
    <cfRule type="expression" dxfId="372" priority="1" stopIfTrue="1">
      <formula>AND(ISBLANK(AB9),IF(ISBLANK(AA9),"FALSO","VERO"))</formula>
    </cfRule>
  </conditionalFormatting>
  <dataValidations xWindow="939" yWindow="478" count="13">
    <dataValidation type="list" allowBlank="1" showInputMessage="1" showErrorMessage="1" sqref="A8:A28">
      <formula1>Impianto</formula1>
    </dataValidation>
    <dataValidation type="whole" allowBlank="1" showInputMessage="1" showErrorMessage="1" errorTitle="Anno non consentito" error="Periodo ammesso 2005/2019" promptTitle="Anno di riferimento" prompt="Periodo ammesso 2005/2019" sqref="U8:U28">
      <formula1>2005</formula1>
      <formula2>2019</formula2>
    </dataValidation>
    <dataValidation allowBlank="1" showInputMessage="1" showErrorMessage="1" promptTitle="Inserire Anno di riferimento" prompt="E' necessario inserire l'anno di riferimento" sqref="L21:L28"/>
    <dataValidation type="list" allowBlank="1" showInputMessage="1" showErrorMessage="1" promptTitle="Inserire Impianto di Produzione" prompt="E' necessario inserire l'impianto di produzione" sqref="B8:B28">
      <formula1>Descrizione_27.a</formula1>
    </dataValidation>
    <dataValidation type="list" allowBlank="1" showInputMessage="1" showErrorMessage="1" sqref="C8:C28">
      <formula1>"SI,NO"</formula1>
    </dataValidation>
    <dataValidation allowBlank="1" promptTitle="Inserire Anno di riferimento" prompt="E' obbligatorio inserire l'anno di riferimento a cui si riferisce il valore della produzione" sqref="AB8:AB28"/>
    <dataValidation type="whole" allowBlank="1" showInputMessage="1" showErrorMessage="1" errorTitle="Anno non consentito" error="Periodo ammesso 2013/2019" promptTitle="Anno di riferimento" prompt="Periodo ammesso 2013/2019" sqref="Y8:Y28">
      <formula1>2013</formula1>
      <formula2>2019</formula2>
    </dataValidation>
    <dataValidation type="whole" allowBlank="1" showInputMessage="1" showErrorMessage="1" errorTitle="Anno non consentito" error="Periodo ammesso 2013/2019" promptTitle="Anno di riferimento" prompt="Periodo ammesso 2013/2019" sqref="AA8:AA28">
      <formula1>2005</formula1>
      <formula2>2019</formula2>
    </dataValidation>
    <dataValidation type="whole" allowBlank="1" showInputMessage="1" showErrorMessage="1" errorTitle="Anno non consentito" error="Periodo ammesso 2005/2019" promptTitle="Anno di riferimento" prompt="Periodo ammesso 2005/2019" sqref="K8:K28 M8:M28 O8:O28 Q8:Q28 S8:S28">
      <formula1>2005</formula1>
      <formula2>2019</formula2>
    </dataValidation>
    <dataValidation allowBlank="1" promptTitle="Inserire Anno di riferimento" prompt="E' obbligatorio inserire l'anno di riferimento a cui si riferisce il valore della produzione" sqref="P8:P28 R8:R28 T8:T28 X8:X28 Z8:Z28"/>
    <dataValidation allowBlank="1" showErrorMessage="1" promptTitle="Inserire Anno di riferimento" prompt="E' obbligatorio inserire l'anno di riferimento a cui si riferisce il valore della produzione" sqref="V8:V28"/>
    <dataValidation allowBlank="1" promptTitle="Inserire Anno di riferimento" prompt="E' necessario inserire l'anno di riferimento" sqref="N8:N28"/>
    <dataValidation type="whole" allowBlank="1" showInputMessage="1" showErrorMessage="1" errorTitle="Anno non consentito" error="Periodo ammesso 2013/2019" promptTitle="Anno di riferimento" prompt="Periodo ammesso 2013/2019" sqref="W8:W28">
      <formula1>2013</formula1>
      <formula2>2019</formula2>
    </dataValidation>
  </dataValidation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AN79"/>
  <sheetViews>
    <sheetView topLeftCell="Q7" zoomScale="80" zoomScaleNormal="80" workbookViewId="0">
      <selection activeCell="M2" sqref="M2"/>
    </sheetView>
  </sheetViews>
  <sheetFormatPr defaultColWidth="8.7109375" defaultRowHeight="15" x14ac:dyDescent="0.25"/>
  <cols>
    <col min="1" max="1" width="33.42578125" style="11" customWidth="1"/>
    <col min="2" max="2" width="51.85546875" style="11" bestFit="1" customWidth="1"/>
    <col min="3" max="3" width="19.85546875" style="18" customWidth="1"/>
    <col min="4" max="6" width="33.28515625" style="19" customWidth="1"/>
    <col min="7" max="7" width="33.28515625" style="18" customWidth="1"/>
    <col min="8" max="9" width="33.28515625" style="19" customWidth="1"/>
    <col min="10" max="11" width="33.28515625" style="18" customWidth="1"/>
    <col min="12" max="14" width="33.28515625" style="19" customWidth="1"/>
    <col min="15" max="28" width="33.28515625" style="18" customWidth="1"/>
    <col min="29" max="40" width="33.28515625" style="11" customWidth="1"/>
    <col min="41" max="16384" width="8.7109375" style="11"/>
  </cols>
  <sheetData>
    <row r="1" spans="1:40" ht="150.75" customHeight="1" x14ac:dyDescent="0.25">
      <c r="A1" s="76"/>
      <c r="B1" s="77"/>
      <c r="C1" s="77"/>
      <c r="D1" s="77"/>
      <c r="E1" s="77"/>
    </row>
    <row r="2" spans="1:40" ht="140.25" customHeight="1" x14ac:dyDescent="0.25">
      <c r="A2" s="241" t="s">
        <v>319</v>
      </c>
      <c r="B2" s="242"/>
      <c r="C2" s="242"/>
      <c r="D2" s="224"/>
      <c r="E2" s="224"/>
      <c r="F2" s="224"/>
      <c r="G2" s="224"/>
      <c r="H2" s="224"/>
      <c r="I2" s="224"/>
      <c r="L2" s="18"/>
      <c r="M2" s="18"/>
      <c r="N2" s="18"/>
    </row>
    <row r="3" spans="1:40" x14ac:dyDescent="0.25">
      <c r="G3" s="19"/>
      <c r="L3" s="18"/>
      <c r="M3" s="18"/>
      <c r="N3" s="18"/>
    </row>
    <row r="4" spans="1:40" ht="15.75" thickBot="1" x14ac:dyDescent="0.3">
      <c r="A4" s="49" t="s">
        <v>255</v>
      </c>
      <c r="B4" s="48" t="s">
        <v>256</v>
      </c>
      <c r="C4" s="41"/>
      <c r="D4" s="42"/>
      <c r="E4" s="41"/>
      <c r="F4" s="41"/>
      <c r="G4" s="43"/>
      <c r="H4" s="42"/>
      <c r="I4" s="11"/>
      <c r="J4" s="44"/>
      <c r="K4" s="44"/>
      <c r="L4" s="11"/>
      <c r="M4" s="11"/>
      <c r="N4" s="11"/>
      <c r="O4" s="11"/>
      <c r="P4" s="11"/>
      <c r="Q4" s="11"/>
      <c r="R4" s="11"/>
      <c r="S4" s="11"/>
      <c r="T4" s="11"/>
      <c r="U4" s="11"/>
      <c r="V4" s="11"/>
      <c r="W4" s="11"/>
      <c r="X4" s="11"/>
      <c r="Y4" s="11"/>
      <c r="Z4" s="11"/>
      <c r="AA4" s="11"/>
      <c r="AB4" s="11"/>
    </row>
    <row r="5" spans="1:40" ht="24.75" customHeight="1" thickTop="1" thickBot="1" x14ac:dyDescent="0.3">
      <c r="G5" s="19"/>
      <c r="J5" s="19"/>
      <c r="K5" s="19"/>
      <c r="M5" s="18"/>
      <c r="N5" s="246" t="s">
        <v>311</v>
      </c>
      <c r="O5" s="247"/>
      <c r="P5" s="247"/>
      <c r="Q5" s="247"/>
      <c r="R5" s="247"/>
      <c r="S5" s="247"/>
      <c r="T5" s="247"/>
      <c r="U5" s="247"/>
      <c r="V5" s="247"/>
      <c r="W5" s="247"/>
      <c r="X5" s="247"/>
      <c r="Y5" s="247"/>
      <c r="Z5" s="247"/>
      <c r="AA5" s="247"/>
      <c r="AB5" s="247"/>
      <c r="AC5" s="247"/>
      <c r="AD5" s="247"/>
      <c r="AE5" s="247"/>
      <c r="AF5" s="246" t="s">
        <v>312</v>
      </c>
      <c r="AG5" s="247"/>
      <c r="AH5" s="247"/>
      <c r="AI5" s="247"/>
      <c r="AJ5" s="247"/>
      <c r="AK5" s="247"/>
      <c r="AL5" s="247"/>
      <c r="AM5" s="247"/>
      <c r="AN5" s="247"/>
    </row>
    <row r="6" spans="1:40" ht="46.5" customHeight="1" thickTop="1" x14ac:dyDescent="0.25">
      <c r="A6" s="226" t="s">
        <v>254</v>
      </c>
      <c r="B6" s="227"/>
      <c r="C6" s="155">
        <f>SUM(M8:M28)</f>
        <v>0</v>
      </c>
      <c r="D6" s="21"/>
      <c r="G6" s="21"/>
      <c r="H6" s="21"/>
      <c r="I6" s="21"/>
      <c r="J6" s="21"/>
      <c r="K6" s="21"/>
      <c r="L6" s="21"/>
      <c r="M6" s="21"/>
      <c r="N6" s="243" t="s">
        <v>192</v>
      </c>
      <c r="O6" s="244"/>
      <c r="P6" s="244"/>
      <c r="Q6" s="243" t="s">
        <v>195</v>
      </c>
      <c r="R6" s="244"/>
      <c r="S6" s="245"/>
      <c r="T6" s="243" t="s">
        <v>196</v>
      </c>
      <c r="U6" s="244"/>
      <c r="V6" s="245"/>
      <c r="W6" s="243" t="s">
        <v>197</v>
      </c>
      <c r="X6" s="244"/>
      <c r="Y6" s="244"/>
      <c r="Z6" s="243" t="s">
        <v>198</v>
      </c>
      <c r="AA6" s="244"/>
      <c r="AB6" s="244"/>
      <c r="AC6" s="243" t="s">
        <v>201</v>
      </c>
      <c r="AD6" s="244"/>
      <c r="AE6" s="245"/>
      <c r="AF6" s="243" t="s">
        <v>192</v>
      </c>
      <c r="AG6" s="244"/>
      <c r="AH6" s="244"/>
      <c r="AI6" s="243" t="s">
        <v>195</v>
      </c>
      <c r="AJ6" s="244"/>
      <c r="AK6" s="244"/>
      <c r="AL6" s="243" t="s">
        <v>196</v>
      </c>
      <c r="AM6" s="244"/>
      <c r="AN6" s="245"/>
    </row>
    <row r="7" spans="1:40" ht="93.75" customHeight="1" x14ac:dyDescent="0.25">
      <c r="A7" s="22" t="s">
        <v>58</v>
      </c>
      <c r="B7" s="22" t="s">
        <v>71</v>
      </c>
      <c r="C7" s="24" t="s">
        <v>260</v>
      </c>
      <c r="D7" s="22" t="s">
        <v>127</v>
      </c>
      <c r="E7" s="24" t="s">
        <v>50</v>
      </c>
      <c r="F7" s="39" t="s">
        <v>79</v>
      </c>
      <c r="G7" s="39" t="s">
        <v>313</v>
      </c>
      <c r="H7" s="23" t="s">
        <v>123</v>
      </c>
      <c r="I7" s="39" t="s">
        <v>122</v>
      </c>
      <c r="J7" s="24" t="s">
        <v>69</v>
      </c>
      <c r="K7" s="39" t="s">
        <v>314</v>
      </c>
      <c r="L7" s="24" t="s">
        <v>57</v>
      </c>
      <c r="M7" s="40" t="s">
        <v>70</v>
      </c>
      <c r="N7" s="219" t="s">
        <v>185</v>
      </c>
      <c r="O7" s="23" t="s">
        <v>186</v>
      </c>
      <c r="P7" s="220" t="s">
        <v>199</v>
      </c>
      <c r="Q7" s="25" t="s">
        <v>215</v>
      </c>
      <c r="R7" s="23" t="s">
        <v>216</v>
      </c>
      <c r="S7" s="220" t="s">
        <v>218</v>
      </c>
      <c r="T7" s="25" t="s">
        <v>205</v>
      </c>
      <c r="U7" s="23" t="s">
        <v>211</v>
      </c>
      <c r="V7" s="221" t="s">
        <v>203</v>
      </c>
      <c r="W7" s="219" t="s">
        <v>206</v>
      </c>
      <c r="X7" s="23" t="s">
        <v>252</v>
      </c>
      <c r="Y7" s="220" t="s">
        <v>212</v>
      </c>
      <c r="Z7" s="25" t="s">
        <v>210</v>
      </c>
      <c r="AA7" s="23" t="s">
        <v>250</v>
      </c>
      <c r="AB7" s="220" t="s">
        <v>187</v>
      </c>
      <c r="AC7" s="25" t="s">
        <v>219</v>
      </c>
      <c r="AD7" s="220" t="s">
        <v>253</v>
      </c>
      <c r="AE7" s="222" t="s">
        <v>220</v>
      </c>
      <c r="AF7" s="25" t="s">
        <v>300</v>
      </c>
      <c r="AG7" s="220" t="s">
        <v>217</v>
      </c>
      <c r="AH7" s="222" t="s">
        <v>208</v>
      </c>
      <c r="AI7" s="220" t="s">
        <v>213</v>
      </c>
      <c r="AJ7" s="220" t="s">
        <v>301</v>
      </c>
      <c r="AK7" s="222" t="s">
        <v>251</v>
      </c>
      <c r="AL7" s="220" t="s">
        <v>302</v>
      </c>
      <c r="AM7" s="220" t="s">
        <v>303</v>
      </c>
      <c r="AN7" s="222" t="s">
        <v>304</v>
      </c>
    </row>
    <row r="8" spans="1:40" s="18" customFormat="1" x14ac:dyDescent="0.25">
      <c r="A8" s="54"/>
      <c r="B8" s="55"/>
      <c r="C8" s="55"/>
      <c r="D8" s="26" t="str">
        <f>IFERROR(VLOOKUP(Tabella23[[#This Row],[Descrizione Prodotto]],Parametri_1!$N$4:$O$25,2,FALSE),"")</f>
        <v/>
      </c>
      <c r="E8" s="16" t="str">
        <f t="shared" ref="E8:E28" si="0">IF(ISBLANK(B8),"",EF)</f>
        <v/>
      </c>
      <c r="F8" s="17" t="str">
        <f>IFERROR(AVERAGE(Tabella23[[#This Row],[Consumo]],Tabella23[[#This Row],[Consumo  ]],Tabella23[[#This Row],[Consumo   ]],Tabella23[[#This Row],[Consumo    ]],Tabella23[[#This Row],[Consumo ]],Tabella23[[#This Row],[Consumo     ]]),"")</f>
        <v/>
      </c>
      <c r="G8" s="17" t="str">
        <f>IFERROR(IF(C8="SI",AVERAGE(Tabella23[[#This Row],[Consumo      ]],Tabella23[[#This Row],[Consumo       ]],Tabella23[[#This Row],[Consumo         ]]),""),"")</f>
        <v/>
      </c>
      <c r="H8" s="27"/>
      <c r="I8" s="28" t="str">
        <f t="shared" ref="I8:I28" si="1">IFERROR( IF(C8="NO",
  F8*IF(((J8-L8)/J8)&gt;0.9,0,IF(AND(((J8-L8)/J8)&lt;=0.9,((J8-L8)/J8)&gt;0.75),0.25,
   IF(AND(((J8-L8)/J8)&lt;=0.75,((J8-L8)/J8)&gt;0.5),0.5,
   IF(AND(((J8-L8)/J8)&lt;=0.5,((J8-L8)/J8)&gt;=0),1,
   1)))),
G8*IF(((K8-L8)/K8)&gt;0.9,0,IF(AND(((K8-L8)/K8)&lt;=0.9,((K8-L8)/K8)&gt;0.75),0.25,
 IF(AND(((K8-L8)/K8)&lt;=0.75,((K8-L8)/K8)&gt;0.5),0.5,
 IF(AND(((K8-L8)/K8)&lt;=0.5,((K8-L8)/K8)&gt;=0),1,
 IF(  ((K8-L8)/K8&lt;0),1+ (-1*((K8-L8)/K8)),1)))))
   ),"")</f>
        <v/>
      </c>
      <c r="J8" s="29" t="str">
        <f>IFERROR(AVERAGE(Tabella23[[#This Row],[Produzione ]],Tabella23[[#This Row],[Produzione   ]],Tabella23[[#This Row],[Produzione    ]],Tabella23[[#This Row],[Produzione      ]],Tabella23[[#This Row],[Produzione        ]],Tabella23[[#This Row],[Produzione          ]]),"")</f>
        <v/>
      </c>
      <c r="K8" s="29" t="str">
        <f>IFERROR(IF(C8="SI",AVERAGE(Tabella23[[#This Row],[Produzione       ]],Tabella23[[#This Row],[Produzione         ]],Tabella23[[#This Row],[Produzione            ]]),""),"")</f>
        <v/>
      </c>
      <c r="L8" s="151"/>
      <c r="M8" s="29" t="str">
        <f t="shared" ref="M8:M28" si="2">IF(ISERROR(E8*I8*Ct*Pt_1*Ai),"",E8*I8*Ct*Pt_1*Ai)</f>
        <v/>
      </c>
      <c r="N8" s="30"/>
      <c r="O8" s="31"/>
      <c r="P8" s="27"/>
      <c r="Q8" s="30"/>
      <c r="R8" s="31"/>
      <c r="S8" s="27"/>
      <c r="T8" s="30"/>
      <c r="U8" s="31"/>
      <c r="V8" s="27"/>
      <c r="W8" s="30"/>
      <c r="X8" s="31"/>
      <c r="Y8" s="27"/>
      <c r="Z8" s="30"/>
      <c r="AA8" s="31"/>
      <c r="AB8" s="32"/>
      <c r="AC8" s="30"/>
      <c r="AD8" s="31"/>
      <c r="AE8" s="33"/>
      <c r="AF8" s="30"/>
      <c r="AG8" s="31"/>
      <c r="AH8" s="27"/>
      <c r="AI8" s="30"/>
      <c r="AJ8" s="31"/>
      <c r="AK8" s="32"/>
      <c r="AL8" s="30"/>
      <c r="AM8" s="31"/>
      <c r="AN8" s="33"/>
    </row>
    <row r="9" spans="1:40" s="18" customFormat="1" x14ac:dyDescent="0.25">
      <c r="A9" s="54"/>
      <c r="B9" s="55"/>
      <c r="C9" s="55"/>
      <c r="D9" s="26" t="str">
        <f>IFERROR(VLOOKUP(Tabella23[[#This Row],[Descrizione Prodotto]],Parametri_1!$N$4:$O$25,2,FALSE),"")</f>
        <v/>
      </c>
      <c r="E9" s="16" t="str">
        <f>IF(ISBLANK(B9),"",EF)</f>
        <v/>
      </c>
      <c r="F9" s="17" t="str">
        <f>IFERROR(AVERAGE(Tabella23[[#This Row],[Consumo]],Tabella23[[#This Row],[Consumo  ]],Tabella23[[#This Row],[Consumo   ]],Tabella23[[#This Row],[Consumo    ]],Tabella23[[#This Row],[Consumo ]],Tabella23[[#This Row],[Consumo     ]]),"")</f>
        <v/>
      </c>
      <c r="G9" s="17" t="str">
        <f>IFERROR(IF(C9="SI",AVERAGE(Tabella23[[#This Row],[Consumo      ]],Tabella23[[#This Row],[Consumo       ]],Tabella23[[#This Row],[Consumo         ]]),""),"")</f>
        <v/>
      </c>
      <c r="H9" s="27"/>
      <c r="I9" s="28" t="str">
        <f t="shared" si="1"/>
        <v/>
      </c>
      <c r="J9" s="29" t="str">
        <f>IFERROR(AVERAGE(Tabella23[[#This Row],[Produzione ]],Tabella23[[#This Row],[Produzione   ]],Tabella23[[#This Row],[Produzione    ]],Tabella23[[#This Row],[Produzione      ]],Tabella23[[#This Row],[Produzione        ]],Tabella23[[#This Row],[Produzione          ]]),"")</f>
        <v/>
      </c>
      <c r="K9" s="29" t="str">
        <f>IFERROR(IF(C9="SI",AVERAGE(Tabella23[[#This Row],[Produzione       ]],Tabella23[[#This Row],[Produzione         ]],Tabella23[[#This Row],[Produzione            ]]),""),"")</f>
        <v/>
      </c>
      <c r="L9" s="151"/>
      <c r="M9" s="29" t="str">
        <f t="shared" si="2"/>
        <v/>
      </c>
      <c r="N9" s="30"/>
      <c r="O9" s="31"/>
      <c r="P9" s="27"/>
      <c r="Q9" s="30"/>
      <c r="R9" s="31"/>
      <c r="S9" s="27"/>
      <c r="T9" s="30"/>
      <c r="U9" s="31"/>
      <c r="V9" s="27"/>
      <c r="W9" s="30"/>
      <c r="X9" s="31"/>
      <c r="Y9" s="27"/>
      <c r="Z9" s="30"/>
      <c r="AA9" s="31"/>
      <c r="AB9" s="32"/>
      <c r="AC9" s="30"/>
      <c r="AD9" s="31"/>
      <c r="AE9" s="33"/>
      <c r="AF9" s="30"/>
      <c r="AG9" s="31"/>
      <c r="AH9" s="27"/>
      <c r="AI9" s="30"/>
      <c r="AJ9" s="31"/>
      <c r="AK9" s="32"/>
      <c r="AL9" s="30"/>
      <c r="AM9" s="31"/>
      <c r="AN9" s="33"/>
    </row>
    <row r="10" spans="1:40" s="18" customFormat="1" x14ac:dyDescent="0.25">
      <c r="A10" s="54"/>
      <c r="B10" s="55"/>
      <c r="C10" s="55"/>
      <c r="D10" s="26" t="str">
        <f>IFERROR(VLOOKUP(Tabella23[[#This Row],[Descrizione Prodotto]],Parametri_1!$N$4:$O$25,2,FALSE),"")</f>
        <v/>
      </c>
      <c r="E10" s="16" t="str">
        <f>IF(ISBLANK(B10),"",EF)</f>
        <v/>
      </c>
      <c r="F10" s="17" t="str">
        <f>IFERROR(AVERAGE(Tabella23[[#This Row],[Consumo]],Tabella23[[#This Row],[Consumo  ]],Tabella23[[#This Row],[Consumo   ]],Tabella23[[#This Row],[Consumo    ]],Tabella23[[#This Row],[Consumo ]],Tabella23[[#This Row],[Consumo     ]]),"")</f>
        <v/>
      </c>
      <c r="G10" s="17" t="str">
        <f>IFERROR(IF(C10="SI",AVERAGE(Tabella23[[#This Row],[Consumo      ]],Tabella23[[#This Row],[Consumo       ]],Tabella23[[#This Row],[Consumo         ]]),""),"")</f>
        <v/>
      </c>
      <c r="H10" s="27"/>
      <c r="I10" s="28" t="str">
        <f t="shared" si="1"/>
        <v/>
      </c>
      <c r="J10" s="29" t="str">
        <f>IFERROR(AVERAGE(Tabella23[[#This Row],[Produzione ]],Tabella23[[#This Row],[Produzione   ]],Tabella23[[#This Row],[Produzione    ]],Tabella23[[#This Row],[Produzione      ]],Tabella23[[#This Row],[Produzione        ]],Tabella23[[#This Row],[Produzione          ]]),"")</f>
        <v/>
      </c>
      <c r="K10" s="29" t="str">
        <f>IFERROR(IF(C10="SI",AVERAGE(Tabella23[[#This Row],[Produzione       ]],Tabella23[[#This Row],[Produzione         ]],Tabella23[[#This Row],[Produzione            ]]),""),"")</f>
        <v/>
      </c>
      <c r="L10" s="151"/>
      <c r="M10" s="29" t="str">
        <f t="shared" si="2"/>
        <v/>
      </c>
      <c r="N10" s="30"/>
      <c r="O10" s="31"/>
      <c r="P10" s="27"/>
      <c r="Q10" s="30"/>
      <c r="R10" s="31"/>
      <c r="S10" s="27"/>
      <c r="T10" s="30"/>
      <c r="U10" s="31"/>
      <c r="V10" s="27"/>
      <c r="W10" s="30"/>
      <c r="X10" s="31"/>
      <c r="Y10" s="27"/>
      <c r="Z10" s="30"/>
      <c r="AA10" s="31"/>
      <c r="AB10" s="32"/>
      <c r="AC10" s="30"/>
      <c r="AD10" s="31"/>
      <c r="AE10" s="33"/>
      <c r="AF10" s="30"/>
      <c r="AG10" s="31"/>
      <c r="AH10" s="27"/>
      <c r="AI10" s="30"/>
      <c r="AJ10" s="31"/>
      <c r="AK10" s="32"/>
      <c r="AL10" s="30"/>
      <c r="AM10" s="31"/>
      <c r="AN10" s="33"/>
    </row>
    <row r="11" spans="1:40" s="18" customFormat="1" x14ac:dyDescent="0.25">
      <c r="A11" s="54"/>
      <c r="B11" s="55"/>
      <c r="C11" s="55"/>
      <c r="D11" s="26" t="str">
        <f>IFERROR(VLOOKUP(Tabella23[[#This Row],[Descrizione Prodotto]],Parametri_1!$N$4:$O$25,2,FALSE),"")</f>
        <v/>
      </c>
      <c r="E11" s="16" t="str">
        <f t="shared" si="0"/>
        <v/>
      </c>
      <c r="F11" s="17" t="str">
        <f>IFERROR(AVERAGE(Tabella23[[#This Row],[Consumo]],Tabella23[[#This Row],[Consumo  ]],Tabella23[[#This Row],[Consumo   ]],Tabella23[[#This Row],[Consumo    ]],Tabella23[[#This Row],[Consumo ]],Tabella23[[#This Row],[Consumo     ]]),"")</f>
        <v/>
      </c>
      <c r="G11" s="17" t="str">
        <f>IFERROR(IF(C11="SI",AVERAGE(Tabella23[[#This Row],[Consumo      ]],Tabella23[[#This Row],[Consumo       ]],Tabella23[[#This Row],[Consumo         ]]),""),"")</f>
        <v/>
      </c>
      <c r="H11" s="27"/>
      <c r="I11" s="28" t="str">
        <f t="shared" si="1"/>
        <v/>
      </c>
      <c r="J11" s="29" t="str">
        <f>IFERROR(AVERAGE(Tabella23[[#This Row],[Produzione ]],Tabella23[[#This Row],[Produzione   ]],Tabella23[[#This Row],[Produzione    ]],Tabella23[[#This Row],[Produzione      ]],Tabella23[[#This Row],[Produzione        ]],Tabella23[[#This Row],[Produzione          ]]),"")</f>
        <v/>
      </c>
      <c r="K11" s="29" t="str">
        <f>IFERROR(IF(C11="SI",AVERAGE(Tabella23[[#This Row],[Produzione       ]],Tabella23[[#This Row],[Produzione         ]],Tabella23[[#This Row],[Produzione            ]]),""),"")</f>
        <v/>
      </c>
      <c r="L11" s="151"/>
      <c r="M11" s="29" t="str">
        <f t="shared" si="2"/>
        <v/>
      </c>
      <c r="N11" s="30"/>
      <c r="O11" s="31"/>
      <c r="P11" s="27"/>
      <c r="Q11" s="30"/>
      <c r="R11" s="31"/>
      <c r="S11" s="27"/>
      <c r="T11" s="30"/>
      <c r="U11" s="31"/>
      <c r="V11" s="27"/>
      <c r="W11" s="30"/>
      <c r="X11" s="31"/>
      <c r="Y11" s="27"/>
      <c r="Z11" s="30"/>
      <c r="AA11" s="31"/>
      <c r="AB11" s="32"/>
      <c r="AC11" s="30"/>
      <c r="AD11" s="31"/>
      <c r="AE11" s="33"/>
      <c r="AF11" s="30"/>
      <c r="AG11" s="31"/>
      <c r="AH11" s="27"/>
      <c r="AI11" s="30"/>
      <c r="AJ11" s="31"/>
      <c r="AK11" s="32"/>
      <c r="AL11" s="30"/>
      <c r="AM11" s="31"/>
      <c r="AN11" s="33"/>
    </row>
    <row r="12" spans="1:40" s="18" customFormat="1" x14ac:dyDescent="0.25">
      <c r="A12" s="54"/>
      <c r="B12" s="55"/>
      <c r="C12" s="55"/>
      <c r="D12" s="26" t="str">
        <f>IFERROR(VLOOKUP(Tabella23[[#This Row],[Descrizione Prodotto]],Parametri_1!$N$4:$O$25,2,FALSE),"")</f>
        <v/>
      </c>
      <c r="E12" s="16" t="str">
        <f t="shared" si="0"/>
        <v/>
      </c>
      <c r="F12" s="17" t="str">
        <f>IFERROR(AVERAGE(Tabella23[[#This Row],[Consumo]],Tabella23[[#This Row],[Consumo  ]],Tabella23[[#This Row],[Consumo   ]],Tabella23[[#This Row],[Consumo    ]],Tabella23[[#This Row],[Consumo ]],Tabella23[[#This Row],[Consumo     ]]),"")</f>
        <v/>
      </c>
      <c r="G12" s="17" t="str">
        <f>IFERROR(IF(C12="SI",AVERAGE(Tabella23[[#This Row],[Consumo      ]],Tabella23[[#This Row],[Consumo       ]],Tabella23[[#This Row],[Consumo         ]]),""),"")</f>
        <v/>
      </c>
      <c r="H12" s="27"/>
      <c r="I12" s="28" t="str">
        <f t="shared" si="1"/>
        <v/>
      </c>
      <c r="J12" s="29" t="str">
        <f>IFERROR(AVERAGE(Tabella23[[#This Row],[Produzione ]],Tabella23[[#This Row],[Produzione   ]],Tabella23[[#This Row],[Produzione    ]],Tabella23[[#This Row],[Produzione      ]],Tabella23[[#This Row],[Produzione        ]],Tabella23[[#This Row],[Produzione          ]]),"")</f>
        <v/>
      </c>
      <c r="K12" s="29" t="str">
        <f>IFERROR(IF(C12="SI",AVERAGE(Tabella23[[#This Row],[Produzione       ]],Tabella23[[#This Row],[Produzione         ]],Tabella23[[#This Row],[Produzione            ]]),""),"")</f>
        <v/>
      </c>
      <c r="L12" s="151"/>
      <c r="M12" s="29" t="str">
        <f t="shared" si="2"/>
        <v/>
      </c>
      <c r="N12" s="30"/>
      <c r="O12" s="31"/>
      <c r="P12" s="27"/>
      <c r="Q12" s="30"/>
      <c r="R12" s="31"/>
      <c r="S12" s="27"/>
      <c r="T12" s="30"/>
      <c r="U12" s="31"/>
      <c r="V12" s="27"/>
      <c r="W12" s="30"/>
      <c r="X12" s="31"/>
      <c r="Y12" s="27"/>
      <c r="Z12" s="30"/>
      <c r="AA12" s="31"/>
      <c r="AB12" s="32"/>
      <c r="AC12" s="30"/>
      <c r="AD12" s="31"/>
      <c r="AE12" s="33"/>
      <c r="AF12" s="30"/>
      <c r="AG12" s="31"/>
      <c r="AH12" s="27"/>
      <c r="AI12" s="30"/>
      <c r="AJ12" s="31"/>
      <c r="AK12" s="32"/>
      <c r="AL12" s="30"/>
      <c r="AM12" s="31"/>
      <c r="AN12" s="33"/>
    </row>
    <row r="13" spans="1:40" s="18" customFormat="1" x14ac:dyDescent="0.25">
      <c r="A13" s="54"/>
      <c r="B13" s="55"/>
      <c r="C13" s="55"/>
      <c r="D13" s="26" t="str">
        <f>IFERROR(VLOOKUP(Tabella23[[#This Row],[Descrizione Prodotto]],Parametri_1!$N$4:$O$25,2,FALSE),"")</f>
        <v/>
      </c>
      <c r="E13" s="16" t="str">
        <f t="shared" si="0"/>
        <v/>
      </c>
      <c r="F13" s="17" t="str">
        <f>IFERROR(AVERAGE(Tabella23[[#This Row],[Consumo]],Tabella23[[#This Row],[Consumo  ]],Tabella23[[#This Row],[Consumo   ]],Tabella23[[#This Row],[Consumo    ]],Tabella23[[#This Row],[Consumo ]],Tabella23[[#This Row],[Consumo     ]]),"")</f>
        <v/>
      </c>
      <c r="G13" s="17" t="str">
        <f>IFERROR(IF(C13="SI",AVERAGE(Tabella23[[#This Row],[Consumo      ]],Tabella23[[#This Row],[Consumo       ]],Tabella23[[#This Row],[Consumo         ]]),""),"")</f>
        <v/>
      </c>
      <c r="H13" s="27"/>
      <c r="I13" s="28" t="str">
        <f t="shared" si="1"/>
        <v/>
      </c>
      <c r="J13" s="29" t="str">
        <f>IFERROR(AVERAGE(Tabella23[[#This Row],[Produzione ]],Tabella23[[#This Row],[Produzione   ]],Tabella23[[#This Row],[Produzione    ]],Tabella23[[#This Row],[Produzione      ]],Tabella23[[#This Row],[Produzione        ]],Tabella23[[#This Row],[Produzione          ]]),"")</f>
        <v/>
      </c>
      <c r="K13" s="29" t="str">
        <f>IFERROR(IF(C13="SI",AVERAGE(Tabella23[[#This Row],[Produzione       ]],Tabella23[[#This Row],[Produzione         ]],Tabella23[[#This Row],[Produzione            ]]),""),"")</f>
        <v/>
      </c>
      <c r="L13" s="151"/>
      <c r="M13" s="29" t="str">
        <f t="shared" si="2"/>
        <v/>
      </c>
      <c r="N13" s="30"/>
      <c r="O13" s="31"/>
      <c r="P13" s="27"/>
      <c r="Q13" s="30"/>
      <c r="R13" s="31"/>
      <c r="S13" s="27"/>
      <c r="T13" s="30"/>
      <c r="U13" s="31"/>
      <c r="V13" s="27"/>
      <c r="W13" s="30"/>
      <c r="X13" s="31"/>
      <c r="Y13" s="27"/>
      <c r="Z13" s="30"/>
      <c r="AA13" s="31"/>
      <c r="AB13" s="33"/>
      <c r="AC13" s="30"/>
      <c r="AD13" s="31"/>
      <c r="AE13" s="32"/>
      <c r="AF13" s="30"/>
      <c r="AG13" s="31"/>
      <c r="AH13" s="27"/>
      <c r="AI13" s="30"/>
      <c r="AJ13" s="31"/>
      <c r="AK13" s="33"/>
      <c r="AL13" s="30"/>
      <c r="AM13" s="31"/>
      <c r="AN13" s="33"/>
    </row>
    <row r="14" spans="1:40" s="18" customFormat="1" x14ac:dyDescent="0.25">
      <c r="A14" s="54"/>
      <c r="B14" s="55"/>
      <c r="C14" s="55"/>
      <c r="D14" s="26" t="str">
        <f>IFERROR(VLOOKUP(Tabella23[[#This Row],[Descrizione Prodotto]],Parametri_1!$N$4:$O$25,2,FALSE),"")</f>
        <v/>
      </c>
      <c r="E14" s="16" t="str">
        <f t="shared" si="0"/>
        <v/>
      </c>
      <c r="F14" s="17" t="str">
        <f>IFERROR(AVERAGE(Tabella23[[#This Row],[Consumo]],Tabella23[[#This Row],[Consumo  ]],Tabella23[[#This Row],[Consumo   ]],Tabella23[[#This Row],[Consumo    ]],Tabella23[[#This Row],[Consumo ]],Tabella23[[#This Row],[Consumo     ]]),"")</f>
        <v/>
      </c>
      <c r="G14" s="17" t="str">
        <f>IFERROR(IF(C14="SI",AVERAGE(Tabella23[[#This Row],[Consumo      ]],Tabella23[[#This Row],[Consumo       ]],Tabella23[[#This Row],[Consumo         ]]),""),"")</f>
        <v/>
      </c>
      <c r="H14" s="27"/>
      <c r="I14" s="28" t="str">
        <f t="shared" si="1"/>
        <v/>
      </c>
      <c r="J14" s="29" t="str">
        <f>IFERROR(AVERAGE(Tabella23[[#This Row],[Produzione ]],Tabella23[[#This Row],[Produzione   ]],Tabella23[[#This Row],[Produzione    ]],Tabella23[[#This Row],[Produzione      ]],Tabella23[[#This Row],[Produzione        ]],Tabella23[[#This Row],[Produzione          ]]),"")</f>
        <v/>
      </c>
      <c r="K14" s="29" t="str">
        <f>IFERROR(IF(C14="SI",AVERAGE(Tabella23[[#This Row],[Produzione       ]],Tabella23[[#This Row],[Produzione         ]],Tabella23[[#This Row],[Produzione            ]]),""),"")</f>
        <v/>
      </c>
      <c r="L14" s="151"/>
      <c r="M14" s="29" t="str">
        <f t="shared" si="2"/>
        <v/>
      </c>
      <c r="N14" s="30"/>
      <c r="O14" s="31"/>
      <c r="P14" s="27"/>
      <c r="Q14" s="30"/>
      <c r="R14" s="31"/>
      <c r="S14" s="27"/>
      <c r="T14" s="30"/>
      <c r="U14" s="31"/>
      <c r="V14" s="27"/>
      <c r="W14" s="30"/>
      <c r="X14" s="31"/>
      <c r="Y14" s="27"/>
      <c r="Z14" s="30"/>
      <c r="AA14" s="31"/>
      <c r="AB14" s="33"/>
      <c r="AC14" s="30"/>
      <c r="AD14" s="31"/>
      <c r="AE14" s="32"/>
      <c r="AF14" s="30"/>
      <c r="AG14" s="31"/>
      <c r="AH14" s="27"/>
      <c r="AI14" s="30"/>
      <c r="AJ14" s="31"/>
      <c r="AK14" s="33"/>
      <c r="AL14" s="30"/>
      <c r="AM14" s="31"/>
      <c r="AN14" s="33"/>
    </row>
    <row r="15" spans="1:40" s="18" customFormat="1" x14ac:dyDescent="0.25">
      <c r="A15" s="54"/>
      <c r="B15" s="55"/>
      <c r="C15" s="55"/>
      <c r="D15" s="26" t="str">
        <f>IFERROR(VLOOKUP(Tabella23[[#This Row],[Descrizione Prodotto]],Parametri_1!$N$4:$O$25,2,FALSE),"")</f>
        <v/>
      </c>
      <c r="E15" s="16" t="str">
        <f t="shared" si="0"/>
        <v/>
      </c>
      <c r="F15" s="17" t="str">
        <f>IFERROR(AVERAGE(Tabella23[[#This Row],[Consumo]],Tabella23[[#This Row],[Consumo  ]],Tabella23[[#This Row],[Consumo   ]],Tabella23[[#This Row],[Consumo    ]],Tabella23[[#This Row],[Consumo ]],Tabella23[[#This Row],[Consumo     ]]),"")</f>
        <v/>
      </c>
      <c r="G15" s="17" t="str">
        <f>IFERROR(IF(C15="SI",AVERAGE(Tabella23[[#This Row],[Consumo      ]],Tabella23[[#This Row],[Consumo       ]],Tabella23[[#This Row],[Consumo         ]]),""),"")</f>
        <v/>
      </c>
      <c r="H15" s="27"/>
      <c r="I15" s="28" t="str">
        <f t="shared" si="1"/>
        <v/>
      </c>
      <c r="J15" s="29" t="str">
        <f>IFERROR(AVERAGE(Tabella23[[#This Row],[Produzione ]],Tabella23[[#This Row],[Produzione   ]],Tabella23[[#This Row],[Produzione    ]],Tabella23[[#This Row],[Produzione      ]],Tabella23[[#This Row],[Produzione        ]],Tabella23[[#This Row],[Produzione          ]]),"")</f>
        <v/>
      </c>
      <c r="K15" s="29" t="str">
        <f>IFERROR(IF(C15="SI",AVERAGE(Tabella23[[#This Row],[Produzione       ]],Tabella23[[#This Row],[Produzione         ]],Tabella23[[#This Row],[Produzione            ]]),""),"")</f>
        <v/>
      </c>
      <c r="L15" s="151"/>
      <c r="M15" s="29" t="str">
        <f t="shared" si="2"/>
        <v/>
      </c>
      <c r="N15" s="30"/>
      <c r="O15" s="31"/>
      <c r="P15" s="27"/>
      <c r="Q15" s="30"/>
      <c r="R15" s="31"/>
      <c r="S15" s="27"/>
      <c r="T15" s="30"/>
      <c r="U15" s="31"/>
      <c r="V15" s="27"/>
      <c r="W15" s="30"/>
      <c r="X15" s="31"/>
      <c r="Y15" s="27"/>
      <c r="Z15" s="30"/>
      <c r="AA15" s="31"/>
      <c r="AB15" s="32"/>
      <c r="AC15" s="30"/>
      <c r="AD15" s="31"/>
      <c r="AE15" s="33"/>
      <c r="AF15" s="30"/>
      <c r="AG15" s="31"/>
      <c r="AH15" s="27"/>
      <c r="AI15" s="30"/>
      <c r="AJ15" s="31"/>
      <c r="AK15" s="32"/>
      <c r="AL15" s="30"/>
      <c r="AM15" s="31"/>
      <c r="AN15" s="33"/>
    </row>
    <row r="16" spans="1:40" s="18" customFormat="1" x14ac:dyDescent="0.25">
      <c r="A16" s="54"/>
      <c r="B16" s="55"/>
      <c r="C16" s="55"/>
      <c r="D16" s="26" t="str">
        <f>IFERROR(VLOOKUP(Tabella23[[#This Row],[Descrizione Prodotto]],Parametri_1!$N$4:$O$25,2,FALSE),"")</f>
        <v/>
      </c>
      <c r="E16" s="16" t="str">
        <f t="shared" si="0"/>
        <v/>
      </c>
      <c r="F16" s="17" t="str">
        <f>IFERROR(AVERAGE(Tabella23[[#This Row],[Consumo]],Tabella23[[#This Row],[Consumo  ]],Tabella23[[#This Row],[Consumo   ]],Tabella23[[#This Row],[Consumo    ]],Tabella23[[#This Row],[Consumo ]],Tabella23[[#This Row],[Consumo     ]]),"")</f>
        <v/>
      </c>
      <c r="G16" s="17" t="str">
        <f>IFERROR(IF(C16="SI",AVERAGE(Tabella23[[#This Row],[Consumo      ]],Tabella23[[#This Row],[Consumo       ]],Tabella23[[#This Row],[Consumo         ]]),""),"")</f>
        <v/>
      </c>
      <c r="H16" s="27"/>
      <c r="I16" s="28" t="str">
        <f t="shared" si="1"/>
        <v/>
      </c>
      <c r="J16" s="29" t="str">
        <f>IFERROR(AVERAGE(Tabella23[[#This Row],[Produzione ]],Tabella23[[#This Row],[Produzione   ]],Tabella23[[#This Row],[Produzione    ]],Tabella23[[#This Row],[Produzione      ]],Tabella23[[#This Row],[Produzione        ]],Tabella23[[#This Row],[Produzione          ]]),"")</f>
        <v/>
      </c>
      <c r="K16" s="29" t="str">
        <f>IFERROR(IF(C16="SI",AVERAGE(Tabella23[[#This Row],[Produzione       ]],Tabella23[[#This Row],[Produzione         ]],Tabella23[[#This Row],[Produzione            ]]),""),"")</f>
        <v/>
      </c>
      <c r="L16" s="151"/>
      <c r="M16" s="29" t="str">
        <f t="shared" si="2"/>
        <v/>
      </c>
      <c r="N16" s="30"/>
      <c r="O16" s="31"/>
      <c r="P16" s="27"/>
      <c r="Q16" s="30"/>
      <c r="R16" s="31"/>
      <c r="S16" s="27"/>
      <c r="T16" s="30"/>
      <c r="U16" s="31"/>
      <c r="V16" s="27"/>
      <c r="W16" s="30"/>
      <c r="X16" s="31"/>
      <c r="Y16" s="27"/>
      <c r="Z16" s="30"/>
      <c r="AA16" s="31"/>
      <c r="AB16" s="32"/>
      <c r="AC16" s="30"/>
      <c r="AD16" s="31"/>
      <c r="AE16" s="33"/>
      <c r="AF16" s="30"/>
      <c r="AG16" s="31"/>
      <c r="AH16" s="27"/>
      <c r="AI16" s="30"/>
      <c r="AJ16" s="31"/>
      <c r="AK16" s="32"/>
      <c r="AL16" s="30"/>
      <c r="AM16" s="31"/>
      <c r="AN16" s="33"/>
    </row>
    <row r="17" spans="1:40" s="18" customFormat="1" x14ac:dyDescent="0.25">
      <c r="A17" s="54"/>
      <c r="B17" s="55"/>
      <c r="C17" s="55"/>
      <c r="D17" s="26" t="str">
        <f>IFERROR(VLOOKUP(Tabella23[[#This Row],[Descrizione Prodotto]],Parametri_1!$N$4:$O$25,2,FALSE),"")</f>
        <v/>
      </c>
      <c r="E17" s="16" t="str">
        <f t="shared" si="0"/>
        <v/>
      </c>
      <c r="F17" s="17" t="str">
        <f>IFERROR(AVERAGE(Tabella23[[#This Row],[Consumo]],Tabella23[[#This Row],[Consumo  ]],Tabella23[[#This Row],[Consumo   ]],Tabella23[[#This Row],[Consumo    ]],Tabella23[[#This Row],[Consumo ]],Tabella23[[#This Row],[Consumo     ]]),"")</f>
        <v/>
      </c>
      <c r="G17" s="17" t="str">
        <f>IFERROR(IF(C17="SI",AVERAGE(Tabella23[[#This Row],[Consumo      ]],Tabella23[[#This Row],[Consumo       ]],Tabella23[[#This Row],[Consumo         ]]),""),"")</f>
        <v/>
      </c>
      <c r="H17" s="27"/>
      <c r="I17" s="28" t="str">
        <f t="shared" si="1"/>
        <v/>
      </c>
      <c r="J17" s="29" t="str">
        <f>IFERROR(AVERAGE(Tabella23[[#This Row],[Produzione ]],Tabella23[[#This Row],[Produzione   ]],Tabella23[[#This Row],[Produzione    ]],Tabella23[[#This Row],[Produzione      ]],Tabella23[[#This Row],[Produzione        ]],Tabella23[[#This Row],[Produzione          ]]),"")</f>
        <v/>
      </c>
      <c r="K17" s="29" t="str">
        <f>IFERROR(IF(C17="SI",AVERAGE(Tabella23[[#This Row],[Produzione       ]],Tabella23[[#This Row],[Produzione         ]],Tabella23[[#This Row],[Produzione            ]]),""),"")</f>
        <v/>
      </c>
      <c r="L17" s="152"/>
      <c r="M17" s="29" t="str">
        <f t="shared" si="2"/>
        <v/>
      </c>
      <c r="N17" s="30"/>
      <c r="O17" s="31"/>
      <c r="P17" s="27"/>
      <c r="Q17" s="30"/>
      <c r="R17" s="31"/>
      <c r="S17" s="27"/>
      <c r="T17" s="114"/>
      <c r="U17" s="113"/>
      <c r="V17" s="112"/>
      <c r="W17" s="114"/>
      <c r="X17" s="113"/>
      <c r="Y17" s="112"/>
      <c r="Z17" s="30"/>
      <c r="AA17" s="113"/>
      <c r="AB17" s="112"/>
      <c r="AC17" s="30"/>
      <c r="AD17" s="113"/>
      <c r="AE17" s="33"/>
      <c r="AF17" s="191"/>
      <c r="AG17" s="31"/>
      <c r="AH17" s="27"/>
      <c r="AI17" s="30"/>
      <c r="AJ17" s="31"/>
      <c r="AK17" s="27"/>
      <c r="AL17" s="30"/>
      <c r="AM17" s="31"/>
      <c r="AN17" s="33"/>
    </row>
    <row r="18" spans="1:40" s="18" customFormat="1" x14ac:dyDescent="0.25">
      <c r="A18" s="54"/>
      <c r="B18" s="55"/>
      <c r="C18" s="55"/>
      <c r="D18" s="26" t="str">
        <f>IFERROR(VLOOKUP(Tabella23[[#This Row],[Descrizione Prodotto]],Parametri_1!$N$4:$O$25,2,FALSE),"")</f>
        <v/>
      </c>
      <c r="E18" s="16" t="str">
        <f t="shared" si="0"/>
        <v/>
      </c>
      <c r="F18" s="17" t="str">
        <f>IFERROR(AVERAGE(Tabella23[[#This Row],[Consumo]],Tabella23[[#This Row],[Consumo  ]],Tabella23[[#This Row],[Consumo   ]],Tabella23[[#This Row],[Consumo    ]],Tabella23[[#This Row],[Consumo ]],Tabella23[[#This Row],[Consumo     ]]),"")</f>
        <v/>
      </c>
      <c r="G18" s="17" t="str">
        <f>IFERROR(IF(C18="SI",AVERAGE(Tabella23[[#This Row],[Consumo      ]],Tabella23[[#This Row],[Consumo       ]],Tabella23[[#This Row],[Consumo         ]]),""),"")</f>
        <v/>
      </c>
      <c r="H18" s="27"/>
      <c r="I18" s="28" t="str">
        <f t="shared" si="1"/>
        <v/>
      </c>
      <c r="J18" s="29" t="str">
        <f>IFERROR(AVERAGE(Tabella23[[#This Row],[Produzione ]],Tabella23[[#This Row],[Produzione   ]],Tabella23[[#This Row],[Produzione    ]],Tabella23[[#This Row],[Produzione      ]],Tabella23[[#This Row],[Produzione        ]],Tabella23[[#This Row],[Produzione          ]]),"")</f>
        <v/>
      </c>
      <c r="K18" s="29" t="str">
        <f>IFERROR(IF(C18="SI",AVERAGE(Tabella23[[#This Row],[Produzione       ]],Tabella23[[#This Row],[Produzione         ]],Tabella23[[#This Row],[Produzione            ]]),""),"")</f>
        <v/>
      </c>
      <c r="L18" s="151"/>
      <c r="M18" s="29" t="str">
        <f t="shared" si="2"/>
        <v/>
      </c>
      <c r="N18" s="30"/>
      <c r="O18" s="31"/>
      <c r="P18" s="27"/>
      <c r="Q18" s="30"/>
      <c r="R18" s="31"/>
      <c r="S18" s="27"/>
      <c r="T18" s="30"/>
      <c r="U18" s="31"/>
      <c r="V18" s="27"/>
      <c r="W18" s="30"/>
      <c r="X18" s="31"/>
      <c r="Y18" s="27"/>
      <c r="Z18" s="30"/>
      <c r="AA18" s="31"/>
      <c r="AB18" s="32"/>
      <c r="AC18" s="30"/>
      <c r="AD18" s="31"/>
      <c r="AE18" s="33"/>
      <c r="AF18" s="30"/>
      <c r="AG18" s="31"/>
      <c r="AH18" s="27"/>
      <c r="AI18" s="30"/>
      <c r="AJ18" s="31"/>
      <c r="AK18" s="32"/>
      <c r="AL18" s="30"/>
      <c r="AM18" s="31"/>
      <c r="AN18" s="33"/>
    </row>
    <row r="19" spans="1:40" s="18" customFormat="1" x14ac:dyDescent="0.25">
      <c r="A19" s="54"/>
      <c r="B19" s="55"/>
      <c r="C19" s="55"/>
      <c r="D19" s="26" t="str">
        <f>IFERROR(VLOOKUP(Tabella23[[#This Row],[Descrizione Prodotto]],Parametri_1!$N$4:$O$25,2,FALSE),"")</f>
        <v/>
      </c>
      <c r="E19" s="16" t="str">
        <f t="shared" si="0"/>
        <v/>
      </c>
      <c r="F19" s="17" t="str">
        <f>IFERROR(AVERAGE(Tabella23[[#This Row],[Consumo]],Tabella23[[#This Row],[Consumo  ]],Tabella23[[#This Row],[Consumo   ]],Tabella23[[#This Row],[Consumo    ]],Tabella23[[#This Row],[Consumo ]],Tabella23[[#This Row],[Consumo     ]]),"")</f>
        <v/>
      </c>
      <c r="G19" s="17" t="str">
        <f>IFERROR(IF(C19="SI",AVERAGE(Tabella23[[#This Row],[Consumo      ]],Tabella23[[#This Row],[Consumo       ]],Tabella23[[#This Row],[Consumo         ]]),""),"")</f>
        <v/>
      </c>
      <c r="H19" s="27"/>
      <c r="I19" s="28" t="str">
        <f t="shared" si="1"/>
        <v/>
      </c>
      <c r="J19" s="29" t="str">
        <f>IFERROR(AVERAGE(Tabella23[[#This Row],[Produzione ]],Tabella23[[#This Row],[Produzione   ]],Tabella23[[#This Row],[Produzione    ]],Tabella23[[#This Row],[Produzione      ]],Tabella23[[#This Row],[Produzione        ]],Tabella23[[#This Row],[Produzione          ]]),"")</f>
        <v/>
      </c>
      <c r="K19" s="29" t="str">
        <f>IFERROR(IF(C19="SI",AVERAGE(Tabella23[[#This Row],[Produzione       ]],Tabella23[[#This Row],[Produzione         ]],Tabella23[[#This Row],[Produzione            ]]),""),"")</f>
        <v/>
      </c>
      <c r="L19" s="152"/>
      <c r="M19" s="29" t="str">
        <f t="shared" si="2"/>
        <v/>
      </c>
      <c r="N19" s="30"/>
      <c r="O19" s="31"/>
      <c r="P19" s="27"/>
      <c r="Q19" s="30"/>
      <c r="R19" s="31"/>
      <c r="S19" s="27"/>
      <c r="T19" s="114"/>
      <c r="U19" s="113"/>
      <c r="V19" s="112"/>
      <c r="W19" s="114"/>
      <c r="X19" s="113"/>
      <c r="Y19" s="112"/>
      <c r="Z19" s="30"/>
      <c r="AA19" s="113"/>
      <c r="AB19" s="112"/>
      <c r="AC19" s="30"/>
      <c r="AD19" s="113"/>
      <c r="AE19" s="33"/>
      <c r="AF19" s="191"/>
      <c r="AG19" s="31"/>
      <c r="AH19" s="27"/>
      <c r="AI19" s="30"/>
      <c r="AJ19" s="31"/>
      <c r="AK19" s="27"/>
      <c r="AL19" s="30"/>
      <c r="AM19" s="31"/>
      <c r="AN19" s="33"/>
    </row>
    <row r="20" spans="1:40" s="18" customFormat="1" x14ac:dyDescent="0.25">
      <c r="A20" s="111"/>
      <c r="B20" s="105"/>
      <c r="C20" s="105"/>
      <c r="D20" s="26" t="str">
        <f>IFERROR(VLOOKUP(Tabella23[[#This Row],[Descrizione Prodotto]],Parametri_1!$N$4:$O$25,2,FALSE),"")</f>
        <v/>
      </c>
      <c r="E20" s="16" t="str">
        <f t="shared" si="0"/>
        <v/>
      </c>
      <c r="F20" s="17" t="str">
        <f>IFERROR(AVERAGE(Tabella23[[#This Row],[Consumo]],Tabella23[[#This Row],[Consumo  ]],Tabella23[[#This Row],[Consumo   ]],Tabella23[[#This Row],[Consumo    ]],Tabella23[[#This Row],[Consumo ]],Tabella23[[#This Row],[Consumo     ]]),"")</f>
        <v/>
      </c>
      <c r="G20" s="17" t="str">
        <f>IFERROR(IF(C20="SI",AVERAGE(Tabella23[[#This Row],[Consumo      ]],Tabella23[[#This Row],[Consumo       ]],Tabella23[[#This Row],[Consumo         ]]),""),"")</f>
        <v/>
      </c>
      <c r="H20" s="27"/>
      <c r="I20" s="28" t="str">
        <f t="shared" si="1"/>
        <v/>
      </c>
      <c r="J20" s="29" t="str">
        <f>IFERROR(AVERAGE(Tabella23[[#This Row],[Produzione ]],Tabella23[[#This Row],[Produzione   ]],Tabella23[[#This Row],[Produzione    ]],Tabella23[[#This Row],[Produzione      ]],Tabella23[[#This Row],[Produzione        ]],Tabella23[[#This Row],[Produzione          ]]),"")</f>
        <v/>
      </c>
      <c r="K20" s="29" t="str">
        <f>IFERROR(IF(C20="SI",AVERAGE(Tabella23[[#This Row],[Produzione       ]],Tabella23[[#This Row],[Produzione         ]],Tabella23[[#This Row],[Produzione            ]]),""),"")</f>
        <v/>
      </c>
      <c r="L20" s="152"/>
      <c r="M20" s="29" t="str">
        <f t="shared" si="2"/>
        <v/>
      </c>
      <c r="N20" s="30"/>
      <c r="O20" s="31"/>
      <c r="P20" s="27"/>
      <c r="Q20" s="30"/>
      <c r="R20" s="31"/>
      <c r="S20" s="27"/>
      <c r="T20" s="114"/>
      <c r="U20" s="113"/>
      <c r="V20" s="112"/>
      <c r="W20" s="114"/>
      <c r="X20" s="113"/>
      <c r="Y20" s="112"/>
      <c r="Z20" s="30"/>
      <c r="AA20" s="113"/>
      <c r="AB20" s="112"/>
      <c r="AC20" s="30"/>
      <c r="AD20" s="113"/>
      <c r="AE20" s="33"/>
      <c r="AF20" s="191"/>
      <c r="AG20" s="31"/>
      <c r="AH20" s="27"/>
      <c r="AI20" s="30"/>
      <c r="AJ20" s="31"/>
      <c r="AK20" s="27"/>
      <c r="AL20" s="30"/>
      <c r="AM20" s="31"/>
      <c r="AN20" s="33"/>
    </row>
    <row r="21" spans="1:40" s="18" customFormat="1" x14ac:dyDescent="0.25">
      <c r="A21" s="111"/>
      <c r="B21" s="105"/>
      <c r="C21" s="105"/>
      <c r="D21" s="26" t="str">
        <f>IFERROR(VLOOKUP(Tabella23[[#This Row],[Descrizione Prodotto]],Parametri_1!$N$4:$O$25,2,FALSE),"")</f>
        <v/>
      </c>
      <c r="E21" s="16" t="str">
        <f t="shared" si="0"/>
        <v/>
      </c>
      <c r="F21" s="17" t="str">
        <f>IFERROR(AVERAGE(Tabella23[[#This Row],[Consumo]],Tabella23[[#This Row],[Consumo  ]],Tabella23[[#This Row],[Consumo   ]],Tabella23[[#This Row],[Consumo    ]],Tabella23[[#This Row],[Consumo ]],Tabella23[[#This Row],[Consumo     ]]),"")</f>
        <v/>
      </c>
      <c r="G21" s="17" t="str">
        <f>IFERROR(IF(C21="SI",AVERAGE(Tabella23[[#This Row],[Consumo      ]],Tabella23[[#This Row],[Consumo       ]],Tabella23[[#This Row],[Consumo         ]]),""),"")</f>
        <v/>
      </c>
      <c r="H21" s="27"/>
      <c r="I21" s="28" t="str">
        <f t="shared" si="1"/>
        <v/>
      </c>
      <c r="J21" s="29" t="str">
        <f>IFERROR(AVERAGE(Tabella23[[#This Row],[Produzione ]],Tabella23[[#This Row],[Produzione   ]],Tabella23[[#This Row],[Produzione    ]],Tabella23[[#This Row],[Produzione      ]],Tabella23[[#This Row],[Produzione        ]],Tabella23[[#This Row],[Produzione          ]]),"")</f>
        <v/>
      </c>
      <c r="K21" s="29" t="str">
        <f>IFERROR(IF(C21="SI",AVERAGE(Tabella23[[#This Row],[Produzione       ]],Tabella23[[#This Row],[Produzione         ]],Tabella23[[#This Row],[Produzione            ]]),""),"")</f>
        <v/>
      </c>
      <c r="L21" s="152"/>
      <c r="M21" s="29" t="str">
        <f t="shared" si="2"/>
        <v/>
      </c>
      <c r="N21" s="30"/>
      <c r="O21" s="31"/>
      <c r="P21" s="27"/>
      <c r="Q21" s="30"/>
      <c r="R21" s="31"/>
      <c r="S21" s="27"/>
      <c r="T21" s="114"/>
      <c r="U21" s="113"/>
      <c r="V21" s="112"/>
      <c r="W21" s="114"/>
      <c r="X21" s="113"/>
      <c r="Y21" s="112"/>
      <c r="Z21" s="30"/>
      <c r="AA21" s="113"/>
      <c r="AB21" s="112"/>
      <c r="AC21" s="30"/>
      <c r="AD21" s="113"/>
      <c r="AE21" s="33"/>
      <c r="AF21" s="191"/>
      <c r="AG21" s="31"/>
      <c r="AH21" s="27"/>
      <c r="AI21" s="30"/>
      <c r="AJ21" s="31"/>
      <c r="AK21" s="27"/>
      <c r="AL21" s="30"/>
      <c r="AM21" s="31"/>
      <c r="AN21" s="33"/>
    </row>
    <row r="22" spans="1:40" s="18" customFormat="1" x14ac:dyDescent="0.25">
      <c r="A22" s="111"/>
      <c r="B22" s="105"/>
      <c r="C22" s="105"/>
      <c r="D22" s="26" t="str">
        <f>IFERROR(VLOOKUP(Tabella23[[#This Row],[Descrizione Prodotto]],Parametri_1!$N$4:$O$25,2,FALSE),"")</f>
        <v/>
      </c>
      <c r="E22" s="16" t="str">
        <f t="shared" si="0"/>
        <v/>
      </c>
      <c r="F22" s="17" t="str">
        <f>IFERROR(AVERAGE(Tabella23[[#This Row],[Consumo]],Tabella23[[#This Row],[Consumo  ]],Tabella23[[#This Row],[Consumo   ]],Tabella23[[#This Row],[Consumo    ]],Tabella23[[#This Row],[Consumo ]],Tabella23[[#This Row],[Consumo     ]]),"")</f>
        <v/>
      </c>
      <c r="G22" s="17" t="str">
        <f>IFERROR(IF(C22="SI",AVERAGE(Tabella23[[#This Row],[Consumo      ]],Tabella23[[#This Row],[Consumo       ]],Tabella23[[#This Row],[Consumo         ]]),""),"")</f>
        <v/>
      </c>
      <c r="H22" s="27"/>
      <c r="I22" s="28" t="str">
        <f t="shared" si="1"/>
        <v/>
      </c>
      <c r="J22" s="29" t="str">
        <f>IFERROR(AVERAGE(Tabella23[[#This Row],[Produzione ]],Tabella23[[#This Row],[Produzione   ]],Tabella23[[#This Row],[Produzione    ]],Tabella23[[#This Row],[Produzione      ]],Tabella23[[#This Row],[Produzione        ]],Tabella23[[#This Row],[Produzione          ]]),"")</f>
        <v/>
      </c>
      <c r="K22" s="29" t="str">
        <f>IFERROR(IF(C22="SI",AVERAGE(Tabella23[[#This Row],[Produzione       ]],Tabella23[[#This Row],[Produzione         ]],Tabella23[[#This Row],[Produzione            ]]),""),"")</f>
        <v/>
      </c>
      <c r="L22" s="152"/>
      <c r="M22" s="29" t="str">
        <f t="shared" si="2"/>
        <v/>
      </c>
      <c r="N22" s="30"/>
      <c r="O22" s="31"/>
      <c r="P22" s="27"/>
      <c r="Q22" s="30"/>
      <c r="R22" s="31"/>
      <c r="S22" s="27"/>
      <c r="T22" s="114"/>
      <c r="U22" s="113"/>
      <c r="V22" s="112"/>
      <c r="W22" s="114"/>
      <c r="X22" s="113"/>
      <c r="Y22" s="112"/>
      <c r="Z22" s="30"/>
      <c r="AA22" s="113"/>
      <c r="AB22" s="112"/>
      <c r="AC22" s="30"/>
      <c r="AD22" s="113"/>
      <c r="AE22" s="33"/>
      <c r="AF22" s="191"/>
      <c r="AG22" s="31"/>
      <c r="AH22" s="27"/>
      <c r="AI22" s="30"/>
      <c r="AJ22" s="31"/>
      <c r="AK22" s="27"/>
      <c r="AL22" s="30"/>
      <c r="AM22" s="31"/>
      <c r="AN22" s="33"/>
    </row>
    <row r="23" spans="1:40" s="18" customFormat="1" x14ac:dyDescent="0.25">
      <c r="A23" s="111"/>
      <c r="B23" s="105"/>
      <c r="C23" s="105"/>
      <c r="D23" s="26" t="str">
        <f>IFERROR(VLOOKUP(Tabella23[[#This Row],[Descrizione Prodotto]],Parametri_1!$N$4:$O$25,2,FALSE),"")</f>
        <v/>
      </c>
      <c r="E23" s="16" t="str">
        <f t="shared" si="0"/>
        <v/>
      </c>
      <c r="F23" s="17" t="str">
        <f>IFERROR(AVERAGE(Tabella23[[#This Row],[Consumo]],Tabella23[[#This Row],[Consumo  ]],Tabella23[[#This Row],[Consumo   ]],Tabella23[[#This Row],[Consumo    ]],Tabella23[[#This Row],[Consumo ]],Tabella23[[#This Row],[Consumo     ]]),"")</f>
        <v/>
      </c>
      <c r="G23" s="17" t="str">
        <f>IFERROR(IF(C23="SI",AVERAGE(Tabella23[[#This Row],[Consumo      ]],Tabella23[[#This Row],[Consumo       ]],Tabella23[[#This Row],[Consumo         ]]),""),"")</f>
        <v/>
      </c>
      <c r="H23" s="27"/>
      <c r="I23" s="28" t="str">
        <f t="shared" si="1"/>
        <v/>
      </c>
      <c r="J23" s="29" t="str">
        <f>IFERROR(AVERAGE(Tabella23[[#This Row],[Produzione ]],Tabella23[[#This Row],[Produzione   ]],Tabella23[[#This Row],[Produzione    ]],Tabella23[[#This Row],[Produzione      ]],Tabella23[[#This Row],[Produzione        ]],Tabella23[[#This Row],[Produzione          ]]),"")</f>
        <v/>
      </c>
      <c r="K23" s="29" t="str">
        <f>IFERROR(IF(C23="SI",AVERAGE(Tabella23[[#This Row],[Produzione       ]],Tabella23[[#This Row],[Produzione         ]],Tabella23[[#This Row],[Produzione            ]]),""),"")</f>
        <v/>
      </c>
      <c r="L23" s="152"/>
      <c r="M23" s="29" t="str">
        <f t="shared" si="2"/>
        <v/>
      </c>
      <c r="N23" s="30"/>
      <c r="O23" s="31"/>
      <c r="P23" s="27"/>
      <c r="Q23" s="30"/>
      <c r="R23" s="31"/>
      <c r="S23" s="27"/>
      <c r="T23" s="114"/>
      <c r="U23" s="113"/>
      <c r="V23" s="112"/>
      <c r="W23" s="114"/>
      <c r="X23" s="113"/>
      <c r="Y23" s="112"/>
      <c r="Z23" s="30"/>
      <c r="AA23" s="113"/>
      <c r="AB23" s="112"/>
      <c r="AC23" s="30"/>
      <c r="AD23" s="113"/>
      <c r="AE23" s="112"/>
      <c r="AF23" s="191"/>
      <c r="AG23" s="31"/>
      <c r="AH23" s="27"/>
      <c r="AI23" s="30"/>
      <c r="AJ23" s="31"/>
      <c r="AK23" s="27"/>
      <c r="AL23" s="30"/>
      <c r="AM23" s="31"/>
      <c r="AN23" s="33"/>
    </row>
    <row r="24" spans="1:40" s="18" customFormat="1" x14ac:dyDescent="0.25">
      <c r="A24" s="111"/>
      <c r="B24" s="105"/>
      <c r="C24" s="105"/>
      <c r="D24" s="26" t="str">
        <f>IFERROR(VLOOKUP(Tabella23[[#This Row],[Descrizione Prodotto]],Parametri_1!$N$4:$O$25,2,FALSE),"")</f>
        <v/>
      </c>
      <c r="E24" s="16" t="str">
        <f t="shared" si="0"/>
        <v/>
      </c>
      <c r="F24" s="17" t="str">
        <f>IFERROR(AVERAGE(Tabella23[[#This Row],[Consumo]],Tabella23[[#This Row],[Consumo  ]],Tabella23[[#This Row],[Consumo   ]],Tabella23[[#This Row],[Consumo    ]],Tabella23[[#This Row],[Consumo ]],Tabella23[[#This Row],[Consumo     ]]),"")</f>
        <v/>
      </c>
      <c r="G24" s="17" t="str">
        <f>IFERROR(IF(C24="SI",AVERAGE(Tabella23[[#This Row],[Consumo      ]],Tabella23[[#This Row],[Consumo       ]],Tabella23[[#This Row],[Consumo         ]]),""),"")</f>
        <v/>
      </c>
      <c r="H24" s="27"/>
      <c r="I24" s="28" t="str">
        <f t="shared" si="1"/>
        <v/>
      </c>
      <c r="J24" s="29" t="str">
        <f>IFERROR(AVERAGE(Tabella23[[#This Row],[Produzione ]],Tabella23[[#This Row],[Produzione   ]],Tabella23[[#This Row],[Produzione    ]],Tabella23[[#This Row],[Produzione      ]],Tabella23[[#This Row],[Produzione        ]],Tabella23[[#This Row],[Produzione          ]]),"")</f>
        <v/>
      </c>
      <c r="K24" s="29" t="str">
        <f>IFERROR(IF(C24="SI",AVERAGE(Tabella23[[#This Row],[Produzione       ]],Tabella23[[#This Row],[Produzione         ]],Tabella23[[#This Row],[Produzione            ]]),""),"")</f>
        <v/>
      </c>
      <c r="L24" s="152"/>
      <c r="M24" s="29" t="str">
        <f t="shared" si="2"/>
        <v/>
      </c>
      <c r="N24" s="30"/>
      <c r="O24" s="31"/>
      <c r="P24" s="27"/>
      <c r="Q24" s="30"/>
      <c r="R24" s="31"/>
      <c r="S24" s="27"/>
      <c r="T24" s="114"/>
      <c r="U24" s="113"/>
      <c r="V24" s="112"/>
      <c r="W24" s="114"/>
      <c r="X24" s="113"/>
      <c r="Y24" s="112"/>
      <c r="Z24" s="30"/>
      <c r="AA24" s="113"/>
      <c r="AB24" s="112"/>
      <c r="AC24" s="30"/>
      <c r="AD24" s="113"/>
      <c r="AE24" s="112"/>
      <c r="AF24" s="191"/>
      <c r="AG24" s="31"/>
      <c r="AH24" s="27"/>
      <c r="AI24" s="30"/>
      <c r="AJ24" s="31"/>
      <c r="AK24" s="27"/>
      <c r="AL24" s="30"/>
      <c r="AM24" s="31"/>
      <c r="AN24" s="33"/>
    </row>
    <row r="25" spans="1:40" s="18" customFormat="1" x14ac:dyDescent="0.25">
      <c r="A25" s="111"/>
      <c r="B25" s="105"/>
      <c r="C25" s="105"/>
      <c r="D25" s="26" t="str">
        <f>IFERROR(VLOOKUP(Tabella23[[#This Row],[Descrizione Prodotto]],Parametri_1!$N$4:$O$25,2,FALSE),"")</f>
        <v/>
      </c>
      <c r="E25" s="16" t="str">
        <f t="shared" si="0"/>
        <v/>
      </c>
      <c r="F25" s="17" t="str">
        <f>IFERROR(AVERAGE(Tabella23[[#This Row],[Consumo]],Tabella23[[#This Row],[Consumo  ]],Tabella23[[#This Row],[Consumo   ]],Tabella23[[#This Row],[Consumo    ]],Tabella23[[#This Row],[Consumo ]],Tabella23[[#This Row],[Consumo     ]]),"")</f>
        <v/>
      </c>
      <c r="G25" s="17" t="str">
        <f>IFERROR(IF(C25="SI",AVERAGE(Tabella23[[#This Row],[Consumo      ]],Tabella23[[#This Row],[Consumo       ]],Tabella23[[#This Row],[Consumo         ]]),""),"")</f>
        <v/>
      </c>
      <c r="H25" s="27"/>
      <c r="I25" s="28" t="str">
        <f t="shared" si="1"/>
        <v/>
      </c>
      <c r="J25" s="29" t="str">
        <f>IFERROR(AVERAGE(Tabella23[[#This Row],[Produzione ]],Tabella23[[#This Row],[Produzione   ]],Tabella23[[#This Row],[Produzione    ]],Tabella23[[#This Row],[Produzione      ]],Tabella23[[#This Row],[Produzione        ]],Tabella23[[#This Row],[Produzione          ]]),"")</f>
        <v/>
      </c>
      <c r="K25" s="29" t="str">
        <f>IFERROR(IF(C25="SI",AVERAGE(Tabella23[[#This Row],[Produzione       ]],Tabella23[[#This Row],[Produzione         ]],Tabella23[[#This Row],[Produzione            ]]),""),"")</f>
        <v/>
      </c>
      <c r="L25" s="152"/>
      <c r="M25" s="29" t="str">
        <f t="shared" si="2"/>
        <v/>
      </c>
      <c r="N25" s="30"/>
      <c r="O25" s="31"/>
      <c r="P25" s="27"/>
      <c r="Q25" s="30"/>
      <c r="R25" s="31"/>
      <c r="S25" s="27"/>
      <c r="T25" s="114"/>
      <c r="U25" s="113"/>
      <c r="V25" s="112"/>
      <c r="W25" s="114"/>
      <c r="X25" s="113"/>
      <c r="Y25" s="112"/>
      <c r="Z25" s="30"/>
      <c r="AA25" s="113"/>
      <c r="AB25" s="112"/>
      <c r="AC25" s="30"/>
      <c r="AD25" s="113"/>
      <c r="AE25" s="112"/>
      <c r="AF25" s="191"/>
      <c r="AG25" s="31"/>
      <c r="AH25" s="27"/>
      <c r="AI25" s="30"/>
      <c r="AJ25" s="31"/>
      <c r="AK25" s="27"/>
      <c r="AL25" s="30"/>
      <c r="AM25" s="31"/>
      <c r="AN25" s="33"/>
    </row>
    <row r="26" spans="1:40" s="18" customFormat="1" x14ac:dyDescent="0.25">
      <c r="A26" s="111"/>
      <c r="B26" s="105"/>
      <c r="C26" s="105"/>
      <c r="D26" s="26" t="str">
        <f>IFERROR(VLOOKUP(Tabella23[[#This Row],[Descrizione Prodotto]],Parametri_1!$N$4:$O$25,2,FALSE),"")</f>
        <v/>
      </c>
      <c r="E26" s="16" t="str">
        <f t="shared" si="0"/>
        <v/>
      </c>
      <c r="F26" s="17" t="str">
        <f>IFERROR(AVERAGE(Tabella23[[#This Row],[Consumo]],Tabella23[[#This Row],[Consumo  ]],Tabella23[[#This Row],[Consumo   ]],Tabella23[[#This Row],[Consumo    ]],Tabella23[[#This Row],[Consumo ]],Tabella23[[#This Row],[Consumo     ]]),"")</f>
        <v/>
      </c>
      <c r="G26" s="17" t="str">
        <f>IFERROR(IF(C26="SI",AVERAGE(Tabella23[[#This Row],[Consumo      ]],Tabella23[[#This Row],[Consumo       ]],Tabella23[[#This Row],[Consumo         ]]),""),"")</f>
        <v/>
      </c>
      <c r="H26" s="27"/>
      <c r="I26" s="28" t="str">
        <f t="shared" si="1"/>
        <v/>
      </c>
      <c r="J26" s="29" t="str">
        <f>IFERROR(AVERAGE(Tabella23[[#This Row],[Produzione ]],Tabella23[[#This Row],[Produzione   ]],Tabella23[[#This Row],[Produzione    ]],Tabella23[[#This Row],[Produzione      ]],Tabella23[[#This Row],[Produzione        ]],Tabella23[[#This Row],[Produzione          ]]),"")</f>
        <v/>
      </c>
      <c r="K26" s="29" t="str">
        <f>IFERROR(IF(C26="SI",AVERAGE(Tabella23[[#This Row],[Produzione       ]],Tabella23[[#This Row],[Produzione         ]],Tabella23[[#This Row],[Produzione            ]]),""),"")</f>
        <v/>
      </c>
      <c r="L26" s="152"/>
      <c r="M26" s="29" t="str">
        <f t="shared" si="2"/>
        <v/>
      </c>
      <c r="N26" s="30"/>
      <c r="O26" s="113"/>
      <c r="P26" s="112"/>
      <c r="Q26" s="114"/>
      <c r="R26" s="113"/>
      <c r="S26" s="112"/>
      <c r="T26" s="114"/>
      <c r="U26" s="113"/>
      <c r="V26" s="112"/>
      <c r="W26" s="114"/>
      <c r="X26" s="113"/>
      <c r="Y26" s="112"/>
      <c r="Z26" s="30"/>
      <c r="AA26" s="113"/>
      <c r="AB26" s="112"/>
      <c r="AC26" s="30"/>
      <c r="AD26" s="113"/>
      <c r="AE26" s="112"/>
      <c r="AF26" s="191"/>
      <c r="AG26" s="31"/>
      <c r="AH26" s="27"/>
      <c r="AI26" s="30"/>
      <c r="AJ26" s="31"/>
      <c r="AK26" s="27"/>
      <c r="AL26" s="30"/>
      <c r="AM26" s="31"/>
      <c r="AN26" s="33"/>
    </row>
    <row r="27" spans="1:40" s="18" customFormat="1" x14ac:dyDescent="0.25">
      <c r="A27" s="111"/>
      <c r="B27" s="105"/>
      <c r="C27" s="105"/>
      <c r="D27" s="26" t="str">
        <f>IFERROR(VLOOKUP(Tabella23[[#This Row],[Descrizione Prodotto]],Parametri_1!$N$4:$O$25,2,FALSE),"")</f>
        <v/>
      </c>
      <c r="E27" s="16" t="str">
        <f t="shared" si="0"/>
        <v/>
      </c>
      <c r="F27" s="17" t="str">
        <f>IFERROR(AVERAGE(Tabella23[[#This Row],[Consumo]],Tabella23[[#This Row],[Consumo  ]],Tabella23[[#This Row],[Consumo   ]],Tabella23[[#This Row],[Consumo    ]],Tabella23[[#This Row],[Consumo ]],Tabella23[[#This Row],[Consumo     ]]),"")</f>
        <v/>
      </c>
      <c r="G27" s="17" t="str">
        <f>IFERROR(IF(C27="SI",AVERAGE(Tabella23[[#This Row],[Consumo      ]],Tabella23[[#This Row],[Consumo       ]],Tabella23[[#This Row],[Consumo         ]]),""),"")</f>
        <v/>
      </c>
      <c r="H27" s="27"/>
      <c r="I27" s="28" t="str">
        <f t="shared" si="1"/>
        <v/>
      </c>
      <c r="J27" s="29" t="str">
        <f>IFERROR(AVERAGE(Tabella23[[#This Row],[Produzione ]],Tabella23[[#This Row],[Produzione   ]],Tabella23[[#This Row],[Produzione    ]],Tabella23[[#This Row],[Produzione      ]],Tabella23[[#This Row],[Produzione        ]],Tabella23[[#This Row],[Produzione          ]]),"")</f>
        <v/>
      </c>
      <c r="K27" s="29" t="str">
        <f>IFERROR(IF(C27="SI",AVERAGE(Tabella23[[#This Row],[Produzione       ]],Tabella23[[#This Row],[Produzione         ]],Tabella23[[#This Row],[Produzione            ]]),""),"")</f>
        <v/>
      </c>
      <c r="L27" s="152"/>
      <c r="M27" s="29" t="str">
        <f t="shared" si="2"/>
        <v/>
      </c>
      <c r="N27" s="30"/>
      <c r="O27" s="113"/>
      <c r="P27" s="112"/>
      <c r="Q27" s="114"/>
      <c r="R27" s="113"/>
      <c r="S27" s="112"/>
      <c r="T27" s="114"/>
      <c r="U27" s="113"/>
      <c r="V27" s="112"/>
      <c r="W27" s="114"/>
      <c r="X27" s="113"/>
      <c r="Y27" s="112"/>
      <c r="Z27" s="30"/>
      <c r="AA27" s="113"/>
      <c r="AB27" s="112"/>
      <c r="AC27" s="30"/>
      <c r="AD27" s="113"/>
      <c r="AE27" s="112"/>
      <c r="AF27" s="191"/>
      <c r="AG27" s="31"/>
      <c r="AH27" s="27"/>
      <c r="AI27" s="30"/>
      <c r="AJ27" s="31"/>
      <c r="AK27" s="27"/>
      <c r="AL27" s="30"/>
      <c r="AM27" s="31"/>
      <c r="AN27" s="33"/>
    </row>
    <row r="28" spans="1:40" s="18" customFormat="1" ht="15.75" thickBot="1" x14ac:dyDescent="0.3">
      <c r="A28" s="54"/>
      <c r="B28" s="55"/>
      <c r="C28" s="55"/>
      <c r="D28" s="26" t="str">
        <f>IFERROR(VLOOKUP(Tabella23[[#This Row],[Descrizione Prodotto]],Parametri_1!$N$4:$O$25,2,FALSE),"")</f>
        <v/>
      </c>
      <c r="E28" s="16" t="str">
        <f t="shared" si="0"/>
        <v/>
      </c>
      <c r="F28" s="17" t="str">
        <f>IFERROR(AVERAGE(Tabella23[[#This Row],[Consumo]],Tabella23[[#This Row],[Consumo  ]],Tabella23[[#This Row],[Consumo   ]],Tabella23[[#This Row],[Consumo    ]],Tabella23[[#This Row],[Consumo ]],Tabella23[[#This Row],[Consumo     ]]),"")</f>
        <v/>
      </c>
      <c r="G28" s="17" t="str">
        <f>IFERROR(IF(C28="SI",AVERAGE(Tabella23[[#This Row],[Consumo      ]],Tabella23[[#This Row],[Consumo       ]],Tabella23[[#This Row],[Consumo         ]]),""),"")</f>
        <v/>
      </c>
      <c r="H28" s="27"/>
      <c r="I28" s="28" t="str">
        <f t="shared" si="1"/>
        <v/>
      </c>
      <c r="J28" s="29" t="str">
        <f>IFERROR(AVERAGE(Tabella23[[#This Row],[Produzione ]],Tabella23[[#This Row],[Produzione   ]],Tabella23[[#This Row],[Produzione    ]],Tabella23[[#This Row],[Produzione      ]],Tabella23[[#This Row],[Produzione        ]],Tabella23[[#This Row],[Produzione          ]]),"")</f>
        <v/>
      </c>
      <c r="K28" s="29" t="str">
        <f>IFERROR(IF(C28="SI",AVERAGE(Tabella23[[#This Row],[Produzione       ]],Tabella23[[#This Row],[Produzione         ]],Tabella23[[#This Row],[Produzione            ]]),""),"")</f>
        <v/>
      </c>
      <c r="L28" s="151"/>
      <c r="M28" s="29" t="str">
        <f t="shared" si="2"/>
        <v/>
      </c>
      <c r="N28" s="35"/>
      <c r="O28" s="36"/>
      <c r="P28" s="36"/>
      <c r="Q28" s="35"/>
      <c r="R28" s="36"/>
      <c r="S28" s="37"/>
      <c r="T28" s="35"/>
      <c r="U28" s="36"/>
      <c r="V28" s="37"/>
      <c r="W28" s="35"/>
      <c r="X28" s="36"/>
      <c r="Y28" s="132"/>
      <c r="Z28" s="35"/>
      <c r="AA28" s="36"/>
      <c r="AB28" s="132"/>
      <c r="AC28" s="35"/>
      <c r="AD28" s="36"/>
      <c r="AE28" s="38"/>
      <c r="AF28" s="35"/>
      <c r="AG28" s="36"/>
      <c r="AH28" s="132"/>
      <c r="AI28" s="35"/>
      <c r="AJ28" s="36"/>
      <c r="AK28" s="132"/>
      <c r="AL28" s="35"/>
      <c r="AM28" s="36"/>
      <c r="AN28" s="36"/>
    </row>
    <row r="29" spans="1:40" s="18" customFormat="1" x14ac:dyDescent="0.25">
      <c r="D29" s="19"/>
      <c r="E29" s="19"/>
      <c r="F29" s="19"/>
      <c r="H29" s="19"/>
      <c r="I29" s="19"/>
      <c r="M29" s="19"/>
      <c r="N29" s="19"/>
      <c r="V29" s="19"/>
    </row>
    <row r="30" spans="1:40" s="56" customFormat="1" x14ac:dyDescent="0.25">
      <c r="C30" s="18"/>
      <c r="D30" s="19"/>
      <c r="E30" s="19"/>
      <c r="F30" s="19"/>
      <c r="G30" s="18"/>
      <c r="H30" s="19"/>
      <c r="I30" s="19"/>
      <c r="J30" s="18"/>
      <c r="K30" s="18"/>
      <c r="L30" s="19"/>
      <c r="M30" s="19"/>
      <c r="N30" s="19"/>
      <c r="O30" s="19"/>
      <c r="P30" s="19"/>
      <c r="Q30" s="19"/>
      <c r="R30" s="19"/>
      <c r="S30" s="19"/>
      <c r="T30" s="19"/>
      <c r="U30" s="19"/>
      <c r="V30" s="19"/>
      <c r="W30" s="19"/>
      <c r="X30" s="19"/>
      <c r="Y30" s="19"/>
      <c r="Z30" s="19"/>
      <c r="AA30" s="19"/>
      <c r="AB30" s="19"/>
      <c r="AC30" s="19"/>
    </row>
    <row r="31" spans="1:40" s="56" customFormat="1" x14ac:dyDescent="0.25"/>
    <row r="32" spans="1:40" s="56" customFormat="1" x14ac:dyDescent="0.25">
      <c r="C32" s="18"/>
      <c r="D32" s="19"/>
      <c r="E32" s="19"/>
      <c r="F32" s="19"/>
      <c r="G32" s="18"/>
      <c r="H32" s="19"/>
      <c r="I32" s="19"/>
      <c r="J32" s="18"/>
      <c r="K32" s="18"/>
      <c r="L32" s="19"/>
      <c r="M32" s="19"/>
      <c r="N32" s="19"/>
      <c r="O32" s="18"/>
      <c r="P32" s="18"/>
      <c r="Q32" s="18"/>
      <c r="R32" s="18"/>
      <c r="S32" s="18"/>
      <c r="T32" s="18"/>
      <c r="U32" s="18"/>
      <c r="V32" s="18"/>
      <c r="W32" s="18"/>
      <c r="X32" s="18"/>
      <c r="Y32" s="18"/>
      <c r="Z32" s="18"/>
      <c r="AA32" s="18"/>
      <c r="AB32" s="18"/>
    </row>
    <row r="33" spans="1:28" s="56" customFormat="1" x14ac:dyDescent="0.25">
      <c r="C33" s="18"/>
      <c r="D33" s="19"/>
      <c r="E33" s="19"/>
      <c r="F33" s="19"/>
      <c r="G33" s="18"/>
      <c r="H33" s="19"/>
      <c r="I33" s="19"/>
      <c r="J33" s="18"/>
      <c r="K33" s="18"/>
      <c r="L33" s="19"/>
      <c r="M33" s="19"/>
      <c r="N33" s="19"/>
      <c r="O33" s="18"/>
      <c r="P33" s="18"/>
      <c r="Q33" s="18"/>
      <c r="R33" s="18"/>
      <c r="S33" s="18"/>
      <c r="T33" s="18"/>
      <c r="U33" s="18"/>
      <c r="V33" s="18"/>
      <c r="W33" s="18"/>
      <c r="X33" s="18"/>
      <c r="Y33" s="18"/>
      <c r="Z33" s="18"/>
      <c r="AA33" s="18"/>
      <c r="AB33" s="18"/>
    </row>
    <row r="34" spans="1:28" s="56" customFormat="1" x14ac:dyDescent="0.25">
      <c r="C34" s="18"/>
      <c r="D34" s="19"/>
      <c r="E34" s="19"/>
      <c r="F34" s="19"/>
      <c r="G34" s="18"/>
      <c r="H34" s="19"/>
      <c r="I34" s="19"/>
      <c r="J34" s="18"/>
      <c r="K34" s="18"/>
      <c r="L34" s="19"/>
      <c r="M34" s="19"/>
      <c r="N34" s="19"/>
      <c r="O34" s="18"/>
      <c r="P34" s="18"/>
      <c r="Q34" s="18"/>
      <c r="R34" s="18"/>
      <c r="S34" s="18"/>
      <c r="T34" s="18"/>
      <c r="U34" s="18"/>
      <c r="V34" s="18"/>
      <c r="W34" s="18"/>
      <c r="X34" s="18"/>
      <c r="Y34" s="18"/>
      <c r="Z34" s="18"/>
      <c r="AA34" s="18"/>
      <c r="AB34" s="18"/>
    </row>
    <row r="35" spans="1:28" s="56" customFormat="1" x14ac:dyDescent="0.25">
      <c r="C35" s="18"/>
      <c r="D35" s="19"/>
      <c r="E35" s="19"/>
      <c r="F35" s="19"/>
      <c r="G35" s="18"/>
      <c r="H35" s="19"/>
      <c r="I35" s="19"/>
      <c r="J35" s="18"/>
      <c r="K35" s="18"/>
      <c r="L35" s="19"/>
      <c r="M35" s="19"/>
      <c r="N35" s="19"/>
      <c r="O35" s="18"/>
      <c r="P35" s="18"/>
      <c r="Q35" s="18"/>
      <c r="R35" s="18"/>
      <c r="S35" s="18"/>
      <c r="T35" s="18"/>
      <c r="U35" s="18"/>
      <c r="V35" s="18"/>
      <c r="W35" s="18"/>
      <c r="X35" s="18"/>
      <c r="Y35" s="18"/>
      <c r="Z35" s="18"/>
      <c r="AA35" s="18"/>
      <c r="AB35" s="18"/>
    </row>
    <row r="36" spans="1:28" s="56" customFormat="1" x14ac:dyDescent="0.25">
      <c r="C36" s="18"/>
      <c r="D36" s="19"/>
      <c r="E36" s="19"/>
      <c r="F36" s="19"/>
      <c r="G36" s="18"/>
      <c r="H36" s="19"/>
      <c r="I36" s="19"/>
      <c r="J36" s="18"/>
      <c r="K36" s="18"/>
      <c r="L36" s="19"/>
      <c r="M36" s="19"/>
      <c r="N36" s="19"/>
      <c r="O36" s="18"/>
      <c r="P36" s="18"/>
      <c r="Q36" s="18"/>
      <c r="R36" s="18"/>
      <c r="S36" s="18"/>
      <c r="T36" s="18"/>
      <c r="U36" s="18"/>
      <c r="V36" s="18"/>
      <c r="W36" s="18"/>
      <c r="X36" s="18"/>
      <c r="Y36" s="18"/>
      <c r="Z36" s="18"/>
      <c r="AA36" s="18"/>
      <c r="AB36" s="18"/>
    </row>
    <row r="40" spans="1:28" ht="59.25" customHeight="1" x14ac:dyDescent="0.25">
      <c r="A40" s="241" t="s">
        <v>271</v>
      </c>
      <c r="B40" s="242"/>
      <c r="C40" s="242"/>
      <c r="D40" s="242"/>
      <c r="E40" s="242"/>
      <c r="F40" s="242"/>
      <c r="G40" s="242"/>
      <c r="H40" s="242"/>
      <c r="I40" s="242"/>
    </row>
    <row r="43" spans="1:28" x14ac:dyDescent="0.25">
      <c r="A43" s="161"/>
      <c r="B43" s="161"/>
      <c r="C43" s="162"/>
      <c r="D43" s="163"/>
      <c r="E43" s="163"/>
      <c r="F43" s="163"/>
      <c r="G43" s="162"/>
      <c r="H43" s="163"/>
      <c r="I43" s="163"/>
      <c r="J43" s="162"/>
      <c r="K43" s="162"/>
      <c r="L43" s="163"/>
      <c r="M43" s="163"/>
      <c r="N43" s="163"/>
      <c r="O43" s="162"/>
      <c r="P43" s="162"/>
      <c r="Q43" s="162"/>
      <c r="R43" s="162"/>
    </row>
    <row r="44" spans="1:28" x14ac:dyDescent="0.25">
      <c r="A44" s="161"/>
      <c r="B44" s="161"/>
      <c r="C44" s="161"/>
      <c r="D44" s="161"/>
      <c r="E44" s="161"/>
      <c r="F44" s="161"/>
      <c r="G44" s="161"/>
      <c r="H44" s="161"/>
      <c r="I44" s="161"/>
      <c r="J44" s="161"/>
      <c r="K44" s="161"/>
      <c r="L44" s="161"/>
      <c r="M44" s="161"/>
      <c r="N44" s="161"/>
      <c r="O44" s="161"/>
      <c r="P44" s="161"/>
      <c r="Q44" s="161"/>
      <c r="R44" s="161"/>
    </row>
    <row r="45" spans="1:28" ht="5.25" customHeight="1" x14ac:dyDescent="0.25"/>
    <row r="46" spans="1:28" ht="89.25" customHeight="1" x14ac:dyDescent="0.25">
      <c r="A46" s="22" t="s">
        <v>58</v>
      </c>
      <c r="B46" s="22" t="s">
        <v>71</v>
      </c>
      <c r="C46" s="24" t="s">
        <v>272</v>
      </c>
      <c r="D46" s="24">
        <v>2005</v>
      </c>
      <c r="E46" s="24">
        <v>2006</v>
      </c>
      <c r="F46" s="24">
        <v>2007</v>
      </c>
      <c r="G46" s="24">
        <v>2008</v>
      </c>
      <c r="H46" s="24">
        <v>2009</v>
      </c>
      <c r="I46" s="24">
        <v>2010</v>
      </c>
      <c r="J46" s="24">
        <v>2011</v>
      </c>
      <c r="K46" s="24">
        <v>2012</v>
      </c>
      <c r="L46" s="24">
        <v>2013</v>
      </c>
      <c r="M46" s="24">
        <v>2014</v>
      </c>
      <c r="N46" s="24">
        <v>2015</v>
      </c>
      <c r="O46" s="24">
        <v>2016</v>
      </c>
      <c r="P46" s="24">
        <v>2017</v>
      </c>
      <c r="Q46" s="24">
        <v>2018</v>
      </c>
      <c r="R46" s="24">
        <v>2019</v>
      </c>
      <c r="AA46" s="11"/>
      <c r="AB46" s="11"/>
    </row>
    <row r="47" spans="1:28" x14ac:dyDescent="0.25">
      <c r="A47" s="54"/>
      <c r="B47" s="27"/>
      <c r="C47" s="214"/>
      <c r="D47" s="208"/>
      <c r="E47" s="208"/>
      <c r="F47" s="209"/>
      <c r="G47" s="210"/>
      <c r="H47" s="211"/>
      <c r="I47" s="144"/>
      <c r="J47" s="144"/>
      <c r="K47" s="144"/>
      <c r="L47" s="144"/>
      <c r="M47" s="144"/>
      <c r="N47" s="144"/>
      <c r="O47" s="144"/>
      <c r="P47" s="144"/>
      <c r="Q47" s="144"/>
      <c r="R47" s="144"/>
      <c r="AA47" s="11"/>
      <c r="AB47" s="11"/>
    </row>
    <row r="48" spans="1:28" x14ac:dyDescent="0.25">
      <c r="A48" s="54"/>
      <c r="B48" s="216"/>
      <c r="C48" s="214"/>
      <c r="D48" s="208"/>
      <c r="E48" s="208"/>
      <c r="F48" s="209"/>
      <c r="G48" s="210"/>
      <c r="H48" s="211"/>
      <c r="I48" s="144"/>
      <c r="J48" s="144"/>
      <c r="K48" s="144"/>
      <c r="L48" s="144"/>
      <c r="M48" s="144"/>
      <c r="N48" s="144"/>
      <c r="O48" s="144"/>
      <c r="P48" s="144"/>
      <c r="Q48" s="144"/>
      <c r="R48" s="144"/>
      <c r="AA48" s="11"/>
      <c r="AB48" s="11"/>
    </row>
    <row r="49" spans="1:28" x14ac:dyDescent="0.25">
      <c r="A49" s="54"/>
      <c r="B49" s="216"/>
      <c r="C49" s="214"/>
      <c r="D49" s="208"/>
      <c r="E49" s="208"/>
      <c r="F49" s="209"/>
      <c r="G49" s="210"/>
      <c r="H49" s="211"/>
      <c r="I49" s="144"/>
      <c r="J49" s="144"/>
      <c r="K49" s="144"/>
      <c r="L49" s="144"/>
      <c r="M49" s="144"/>
      <c r="N49" s="144"/>
      <c r="O49" s="144"/>
      <c r="P49" s="144"/>
      <c r="Q49" s="144"/>
      <c r="R49" s="144"/>
      <c r="AA49" s="11"/>
      <c r="AB49" s="11"/>
    </row>
    <row r="50" spans="1:28" x14ac:dyDescent="0.25">
      <c r="A50" s="54"/>
      <c r="B50" s="27"/>
      <c r="C50" s="214"/>
      <c r="D50" s="208"/>
      <c r="E50" s="208"/>
      <c r="F50" s="209"/>
      <c r="G50" s="210"/>
      <c r="H50" s="211"/>
      <c r="I50" s="144"/>
      <c r="J50" s="144"/>
      <c r="K50" s="144"/>
      <c r="L50" s="144"/>
      <c r="M50" s="144"/>
      <c r="N50" s="144"/>
      <c r="O50" s="144"/>
      <c r="P50" s="144"/>
      <c r="Q50" s="144"/>
      <c r="R50" s="144"/>
      <c r="AA50" s="11"/>
      <c r="AB50" s="11"/>
    </row>
    <row r="51" spans="1:28" x14ac:dyDescent="0.25">
      <c r="A51" s="54"/>
      <c r="B51" s="27"/>
      <c r="C51" s="214"/>
      <c r="D51" s="208"/>
      <c r="E51" s="208"/>
      <c r="F51" s="209"/>
      <c r="G51" s="210"/>
      <c r="H51" s="211"/>
      <c r="I51" s="144"/>
      <c r="J51" s="144"/>
      <c r="K51" s="144"/>
      <c r="L51" s="144"/>
      <c r="M51" s="144"/>
      <c r="N51" s="144"/>
      <c r="O51" s="144"/>
      <c r="P51" s="144"/>
      <c r="Q51" s="144"/>
      <c r="R51" s="144"/>
      <c r="AA51" s="11"/>
      <c r="AB51" s="11"/>
    </row>
    <row r="52" spans="1:28" x14ac:dyDescent="0.25">
      <c r="A52" s="54"/>
      <c r="B52" s="27"/>
      <c r="C52" s="214"/>
      <c r="D52" s="208"/>
      <c r="E52" s="208"/>
      <c r="F52" s="209"/>
      <c r="G52" s="210"/>
      <c r="H52" s="211"/>
      <c r="I52" s="144"/>
      <c r="J52" s="144"/>
      <c r="K52" s="144"/>
      <c r="L52" s="144"/>
      <c r="M52" s="144"/>
      <c r="N52" s="144"/>
      <c r="O52" s="144"/>
      <c r="P52" s="144"/>
      <c r="Q52" s="144"/>
      <c r="R52" s="144"/>
      <c r="AA52" s="11"/>
      <c r="AB52" s="11"/>
    </row>
    <row r="53" spans="1:28" x14ac:dyDescent="0.25">
      <c r="A53" s="54"/>
      <c r="B53" s="27"/>
      <c r="C53" s="214"/>
      <c r="D53" s="208"/>
      <c r="E53" s="208"/>
      <c r="F53" s="209"/>
      <c r="G53" s="210"/>
      <c r="H53" s="211"/>
      <c r="I53" s="144"/>
      <c r="J53" s="144"/>
      <c r="K53" s="144"/>
      <c r="L53" s="144"/>
      <c r="M53" s="144"/>
      <c r="N53" s="144"/>
      <c r="O53" s="144"/>
      <c r="P53" s="144"/>
      <c r="Q53" s="144"/>
      <c r="R53" s="144"/>
      <c r="AA53" s="11"/>
      <c r="AB53" s="11"/>
    </row>
    <row r="54" spans="1:28" x14ac:dyDescent="0.25">
      <c r="A54" s="54"/>
      <c r="B54" s="27"/>
      <c r="C54" s="214"/>
      <c r="D54" s="208"/>
      <c r="E54" s="208"/>
      <c r="F54" s="209"/>
      <c r="G54" s="210"/>
      <c r="H54" s="211"/>
      <c r="I54" s="144"/>
      <c r="J54" s="144"/>
      <c r="K54" s="144"/>
      <c r="L54" s="144"/>
      <c r="M54" s="144"/>
      <c r="N54" s="144"/>
      <c r="O54" s="144"/>
      <c r="P54" s="144"/>
      <c r="Q54" s="144"/>
      <c r="R54" s="144"/>
      <c r="AA54" s="11"/>
      <c r="AB54" s="11"/>
    </row>
    <row r="55" spans="1:28" x14ac:dyDescent="0.25">
      <c r="A55" s="54"/>
      <c r="B55" s="27"/>
      <c r="C55" s="214"/>
      <c r="D55" s="208"/>
      <c r="E55" s="208"/>
      <c r="F55" s="209"/>
      <c r="G55" s="210"/>
      <c r="H55" s="211"/>
      <c r="I55" s="144"/>
      <c r="J55" s="144"/>
      <c r="K55" s="144"/>
      <c r="L55" s="144"/>
      <c r="M55" s="144"/>
      <c r="N55" s="144"/>
      <c r="O55" s="144"/>
      <c r="P55" s="144"/>
      <c r="Q55" s="144"/>
      <c r="R55" s="144"/>
      <c r="AA55" s="11"/>
      <c r="AB55" s="11"/>
    </row>
    <row r="56" spans="1:28" x14ac:dyDescent="0.25">
      <c r="A56" s="137"/>
      <c r="B56" s="27"/>
      <c r="C56" s="214"/>
      <c r="D56" s="208"/>
      <c r="E56" s="208"/>
      <c r="F56" s="209"/>
      <c r="G56" s="210"/>
      <c r="H56" s="211"/>
      <c r="I56" s="144"/>
      <c r="J56" s="144"/>
      <c r="K56" s="144"/>
      <c r="L56" s="144"/>
      <c r="M56" s="144"/>
      <c r="N56" s="144"/>
      <c r="O56" s="144"/>
      <c r="P56" s="144"/>
      <c r="Q56" s="144"/>
      <c r="R56" s="144"/>
      <c r="AA56" s="11"/>
      <c r="AB56" s="11"/>
    </row>
    <row r="57" spans="1:28" x14ac:dyDescent="0.25">
      <c r="A57" s="137"/>
      <c r="B57" s="27"/>
      <c r="C57" s="214"/>
      <c r="D57" s="208"/>
      <c r="E57" s="208"/>
      <c r="F57" s="209"/>
      <c r="G57" s="210"/>
      <c r="H57" s="211"/>
      <c r="I57" s="144"/>
      <c r="J57" s="144"/>
      <c r="K57" s="144"/>
      <c r="L57" s="144"/>
      <c r="M57" s="144"/>
      <c r="N57" s="144"/>
      <c r="O57" s="144"/>
      <c r="P57" s="144"/>
      <c r="Q57" s="144"/>
      <c r="R57" s="144"/>
      <c r="AA57" s="11"/>
      <c r="AB57" s="11"/>
    </row>
    <row r="58" spans="1:28" x14ac:dyDescent="0.25">
      <c r="A58" s="137"/>
      <c r="B58" s="27"/>
      <c r="C58" s="214"/>
      <c r="D58" s="208"/>
      <c r="E58" s="208"/>
      <c r="F58" s="209"/>
      <c r="G58" s="210"/>
      <c r="H58" s="211"/>
      <c r="I58" s="144"/>
      <c r="J58" s="144"/>
      <c r="K58" s="144"/>
      <c r="L58" s="144"/>
      <c r="M58" s="144"/>
      <c r="N58" s="144"/>
      <c r="O58" s="144"/>
      <c r="P58" s="144"/>
      <c r="Q58" s="144"/>
      <c r="R58" s="144"/>
      <c r="AA58" s="11"/>
      <c r="AB58" s="11"/>
    </row>
    <row r="59" spans="1:28" x14ac:dyDescent="0.25">
      <c r="A59" s="137"/>
      <c r="B59" s="27"/>
      <c r="C59" s="214"/>
      <c r="D59" s="208"/>
      <c r="E59" s="208"/>
      <c r="F59" s="209"/>
      <c r="G59" s="210"/>
      <c r="H59" s="211"/>
      <c r="I59" s="144"/>
      <c r="J59" s="144"/>
      <c r="K59" s="144"/>
      <c r="L59" s="144"/>
      <c r="M59" s="144"/>
      <c r="N59" s="144"/>
      <c r="O59" s="144"/>
      <c r="P59" s="144"/>
      <c r="Q59" s="144"/>
      <c r="R59" s="144"/>
      <c r="AA59" s="11"/>
      <c r="AB59" s="11"/>
    </row>
    <row r="60" spans="1:28" x14ac:dyDescent="0.25">
      <c r="A60" s="137"/>
      <c r="B60" s="27"/>
      <c r="C60" s="214"/>
      <c r="D60" s="208"/>
      <c r="E60" s="208"/>
      <c r="F60" s="209"/>
      <c r="G60" s="210"/>
      <c r="H60" s="211"/>
      <c r="I60" s="144"/>
      <c r="J60" s="144"/>
      <c r="K60" s="144"/>
      <c r="L60" s="144"/>
      <c r="M60" s="144"/>
      <c r="N60" s="144"/>
      <c r="O60" s="144"/>
      <c r="P60" s="144"/>
      <c r="Q60" s="144"/>
      <c r="R60" s="144"/>
      <c r="AA60" s="11"/>
      <c r="AB60" s="11"/>
    </row>
    <row r="61" spans="1:28" x14ac:dyDescent="0.25">
      <c r="A61" s="137"/>
      <c r="B61" s="27"/>
      <c r="C61" s="214"/>
      <c r="D61" s="208"/>
      <c r="E61" s="208"/>
      <c r="F61" s="209"/>
      <c r="G61" s="210"/>
      <c r="H61" s="211"/>
      <c r="I61" s="144"/>
      <c r="J61" s="144"/>
      <c r="K61" s="144"/>
      <c r="L61" s="144"/>
      <c r="M61" s="144"/>
      <c r="N61" s="144"/>
      <c r="O61" s="144"/>
      <c r="P61" s="144"/>
      <c r="Q61" s="144"/>
      <c r="R61" s="144"/>
      <c r="AA61" s="11"/>
      <c r="AB61" s="11"/>
    </row>
    <row r="62" spans="1:28" x14ac:dyDescent="0.25">
      <c r="A62" s="137"/>
      <c r="B62" s="27"/>
      <c r="C62" s="214"/>
      <c r="D62" s="208"/>
      <c r="E62" s="208"/>
      <c r="F62" s="209"/>
      <c r="G62" s="210"/>
      <c r="H62" s="211"/>
      <c r="I62" s="144"/>
      <c r="J62" s="144"/>
      <c r="K62" s="144"/>
      <c r="L62" s="144"/>
      <c r="M62" s="144"/>
      <c r="N62" s="144"/>
      <c r="O62" s="144"/>
      <c r="P62" s="144"/>
      <c r="Q62" s="144"/>
      <c r="R62" s="144"/>
      <c r="AA62" s="11"/>
      <c r="AB62" s="11"/>
    </row>
    <row r="63" spans="1:28" x14ac:dyDescent="0.25">
      <c r="A63" s="137"/>
      <c r="B63" s="27"/>
      <c r="C63" s="214"/>
      <c r="D63" s="208"/>
      <c r="E63" s="208"/>
      <c r="F63" s="209"/>
      <c r="G63" s="210"/>
      <c r="H63" s="211"/>
      <c r="I63" s="144"/>
      <c r="J63" s="144"/>
      <c r="K63" s="144"/>
      <c r="L63" s="144"/>
      <c r="M63" s="144"/>
      <c r="N63" s="144"/>
      <c r="O63" s="144"/>
      <c r="P63" s="144"/>
      <c r="Q63" s="144"/>
      <c r="R63" s="144"/>
      <c r="AA63" s="11"/>
      <c r="AB63" s="11"/>
    </row>
    <row r="64" spans="1:28" x14ac:dyDescent="0.25">
      <c r="A64" s="54"/>
      <c r="B64" s="27"/>
      <c r="C64" s="214"/>
      <c r="D64" s="144"/>
      <c r="E64" s="144"/>
      <c r="F64" s="209"/>
      <c r="G64" s="212"/>
      <c r="H64" s="213"/>
      <c r="I64" s="144"/>
      <c r="J64" s="144"/>
      <c r="K64" s="144"/>
      <c r="L64" s="144"/>
      <c r="M64" s="144"/>
      <c r="N64" s="144"/>
      <c r="O64" s="144"/>
      <c r="P64" s="144"/>
      <c r="Q64" s="144"/>
      <c r="R64" s="144"/>
      <c r="AA64" s="11"/>
      <c r="AB64" s="11"/>
    </row>
    <row r="65" spans="1:28" x14ac:dyDescent="0.25">
      <c r="A65" s="54"/>
      <c r="B65" s="216"/>
      <c r="C65" s="215"/>
      <c r="D65" s="144"/>
      <c r="E65" s="144"/>
      <c r="F65" s="144"/>
      <c r="G65" s="144"/>
      <c r="H65" s="144"/>
      <c r="I65" s="144"/>
      <c r="J65" s="144"/>
      <c r="K65" s="144"/>
      <c r="L65" s="144"/>
      <c r="M65" s="144"/>
      <c r="N65" s="144"/>
      <c r="O65" s="144"/>
      <c r="P65" s="144"/>
      <c r="Q65" s="144"/>
      <c r="R65" s="144"/>
      <c r="AB65" s="11"/>
    </row>
    <row r="66" spans="1:28" x14ac:dyDescent="0.25">
      <c r="A66" s="54"/>
      <c r="B66" s="216"/>
      <c r="C66" s="215"/>
      <c r="D66" s="144"/>
      <c r="E66" s="144"/>
      <c r="F66" s="144"/>
      <c r="G66" s="144"/>
      <c r="H66" s="144"/>
      <c r="I66" s="144"/>
      <c r="J66" s="144"/>
      <c r="K66" s="144"/>
      <c r="L66" s="144"/>
      <c r="M66" s="144"/>
      <c r="N66" s="144"/>
      <c r="O66" s="144"/>
      <c r="P66" s="144"/>
      <c r="Q66" s="144"/>
      <c r="R66" s="144"/>
      <c r="AB66" s="11"/>
    </row>
    <row r="67" spans="1:28" x14ac:dyDescent="0.25">
      <c r="A67" s="54"/>
      <c r="B67" s="216"/>
      <c r="C67" s="215"/>
      <c r="D67" s="144"/>
      <c r="E67" s="144"/>
      <c r="F67" s="144"/>
      <c r="G67" s="144"/>
      <c r="H67" s="144"/>
      <c r="I67" s="144"/>
      <c r="J67" s="144"/>
      <c r="K67" s="144"/>
      <c r="L67" s="144"/>
      <c r="M67" s="144"/>
      <c r="N67" s="144"/>
      <c r="O67" s="144"/>
      <c r="P67" s="144"/>
      <c r="Q67" s="144"/>
      <c r="R67" s="144"/>
      <c r="AB67" s="11"/>
    </row>
    <row r="68" spans="1:28" x14ac:dyDescent="0.25">
      <c r="A68" s="54"/>
      <c r="B68" s="216"/>
      <c r="C68" s="215"/>
      <c r="D68" s="144"/>
      <c r="E68" s="144"/>
      <c r="F68" s="144"/>
      <c r="G68" s="144"/>
      <c r="H68" s="144"/>
      <c r="I68" s="144"/>
      <c r="J68" s="144"/>
      <c r="K68" s="144"/>
      <c r="L68" s="144"/>
      <c r="M68" s="144"/>
      <c r="N68" s="144"/>
      <c r="O68" s="144"/>
      <c r="P68" s="144"/>
      <c r="Q68" s="144"/>
      <c r="R68" s="144"/>
      <c r="AB68" s="11"/>
    </row>
    <row r="69" spans="1:28" x14ac:dyDescent="0.25">
      <c r="A69" s="54"/>
      <c r="B69" s="216"/>
      <c r="C69" s="215"/>
      <c r="D69" s="144"/>
      <c r="E69" s="144"/>
      <c r="F69" s="144"/>
      <c r="G69" s="144"/>
      <c r="H69" s="144"/>
      <c r="I69" s="144"/>
      <c r="J69" s="144"/>
      <c r="K69" s="144"/>
      <c r="L69" s="144"/>
      <c r="M69" s="144"/>
      <c r="N69" s="144"/>
      <c r="O69" s="144"/>
      <c r="P69" s="144"/>
      <c r="Q69" s="144"/>
      <c r="R69" s="144"/>
      <c r="AB69" s="11"/>
    </row>
    <row r="70" spans="1:28" x14ac:dyDescent="0.25">
      <c r="A70" s="54"/>
      <c r="B70" s="216"/>
      <c r="C70" s="215"/>
      <c r="D70" s="144"/>
      <c r="E70" s="144"/>
      <c r="F70" s="144"/>
      <c r="G70" s="144"/>
      <c r="H70" s="144"/>
      <c r="I70" s="144"/>
      <c r="J70" s="144"/>
      <c r="K70" s="144"/>
      <c r="L70" s="144"/>
      <c r="M70" s="144"/>
      <c r="N70" s="144"/>
      <c r="O70" s="144"/>
      <c r="P70" s="144"/>
      <c r="Q70" s="144"/>
      <c r="R70" s="144"/>
      <c r="AB70" s="11"/>
    </row>
    <row r="71" spans="1:28" x14ac:dyDescent="0.25">
      <c r="A71" s="54"/>
      <c r="B71" s="216"/>
      <c r="C71" s="215"/>
      <c r="D71" s="144"/>
      <c r="E71" s="144"/>
      <c r="F71" s="144"/>
      <c r="G71" s="144"/>
      <c r="H71" s="144"/>
      <c r="I71" s="144"/>
      <c r="J71" s="144"/>
      <c r="K71" s="144"/>
      <c r="L71" s="144"/>
      <c r="M71" s="144"/>
      <c r="N71" s="144"/>
      <c r="O71" s="144"/>
      <c r="P71" s="144"/>
      <c r="Q71" s="144"/>
      <c r="R71" s="144"/>
      <c r="AB71" s="11"/>
    </row>
    <row r="72" spans="1:28" x14ac:dyDescent="0.25">
      <c r="A72" s="54"/>
      <c r="B72" s="216"/>
      <c r="C72" s="215"/>
      <c r="D72" s="144"/>
      <c r="E72" s="144"/>
      <c r="F72" s="144"/>
      <c r="G72" s="144"/>
      <c r="H72" s="144"/>
      <c r="I72" s="144"/>
      <c r="J72" s="144"/>
      <c r="K72" s="144"/>
      <c r="L72" s="144"/>
      <c r="M72" s="144"/>
      <c r="N72" s="144"/>
      <c r="O72" s="144"/>
      <c r="P72" s="144"/>
      <c r="Q72" s="144"/>
      <c r="R72" s="144"/>
      <c r="AB72" s="11"/>
    </row>
    <row r="73" spans="1:28" x14ac:dyDescent="0.25">
      <c r="A73" s="54"/>
      <c r="B73" s="216"/>
      <c r="C73" s="215"/>
      <c r="D73" s="144"/>
      <c r="E73" s="144"/>
      <c r="F73" s="144"/>
      <c r="G73" s="144"/>
      <c r="H73" s="144"/>
      <c r="I73" s="144"/>
      <c r="J73" s="144"/>
      <c r="K73" s="144"/>
      <c r="L73" s="144"/>
      <c r="M73" s="144"/>
      <c r="N73" s="144"/>
      <c r="O73" s="144"/>
      <c r="P73" s="144"/>
      <c r="Q73" s="144"/>
      <c r="R73" s="144"/>
      <c r="AB73" s="11"/>
    </row>
    <row r="74" spans="1:28" x14ac:dyDescent="0.25">
      <c r="A74" s="54"/>
      <c r="B74" s="216"/>
      <c r="C74" s="215"/>
      <c r="D74" s="144"/>
      <c r="E74" s="144"/>
      <c r="F74" s="144"/>
      <c r="G74" s="144"/>
      <c r="H74" s="144"/>
      <c r="I74" s="144"/>
      <c r="J74" s="144"/>
      <c r="K74" s="144"/>
      <c r="L74" s="144"/>
      <c r="M74" s="144"/>
      <c r="N74" s="144"/>
      <c r="O74" s="144"/>
      <c r="P74" s="144"/>
      <c r="Q74" s="144"/>
      <c r="R74" s="144"/>
      <c r="AB74" s="11"/>
    </row>
    <row r="75" spans="1:28" x14ac:dyDescent="0.25">
      <c r="A75" s="54"/>
      <c r="B75" s="216"/>
      <c r="C75" s="215"/>
      <c r="D75" s="144"/>
      <c r="E75" s="144"/>
      <c r="F75" s="144"/>
      <c r="G75" s="144"/>
      <c r="H75" s="144"/>
      <c r="I75" s="144"/>
      <c r="J75" s="144"/>
      <c r="K75" s="144"/>
      <c r="L75" s="144"/>
      <c r="M75" s="144"/>
      <c r="N75" s="144"/>
      <c r="O75" s="144"/>
      <c r="P75" s="144"/>
      <c r="Q75" s="144"/>
      <c r="R75" s="144"/>
      <c r="AB75" s="11"/>
    </row>
    <row r="76" spans="1:28" x14ac:dyDescent="0.25">
      <c r="A76" s="54"/>
      <c r="B76" s="216"/>
      <c r="C76" s="215"/>
      <c r="D76" s="144"/>
      <c r="E76" s="144"/>
      <c r="F76" s="144"/>
      <c r="G76" s="144"/>
      <c r="H76" s="144"/>
      <c r="I76" s="144"/>
      <c r="J76" s="144"/>
      <c r="K76" s="144"/>
      <c r="L76" s="144"/>
      <c r="M76" s="144"/>
      <c r="N76" s="144"/>
      <c r="O76" s="144"/>
      <c r="P76" s="144"/>
      <c r="Q76" s="144"/>
      <c r="R76" s="144"/>
      <c r="AB76" s="11"/>
    </row>
    <row r="77" spans="1:28" x14ac:dyDescent="0.25">
      <c r="A77" s="54"/>
      <c r="B77" s="216"/>
      <c r="C77" s="215"/>
      <c r="D77" s="144"/>
      <c r="E77" s="144"/>
      <c r="F77" s="144"/>
      <c r="G77" s="144"/>
      <c r="H77" s="144"/>
      <c r="I77" s="144"/>
      <c r="J77" s="144"/>
      <c r="K77" s="144"/>
      <c r="L77" s="144"/>
      <c r="M77" s="144"/>
      <c r="N77" s="144"/>
      <c r="O77" s="144"/>
      <c r="P77" s="144"/>
      <c r="Q77" s="144"/>
      <c r="R77" s="144"/>
      <c r="AB77" s="11"/>
    </row>
    <row r="78" spans="1:28" x14ac:dyDescent="0.25">
      <c r="A78" s="54"/>
      <c r="B78" s="216"/>
      <c r="C78" s="215"/>
      <c r="D78" s="144"/>
      <c r="E78" s="144"/>
      <c r="F78" s="144"/>
      <c r="G78" s="144"/>
      <c r="H78" s="144"/>
      <c r="I78" s="144"/>
      <c r="J78" s="144"/>
      <c r="K78" s="144"/>
      <c r="L78" s="144"/>
      <c r="M78" s="144"/>
      <c r="N78" s="144"/>
      <c r="O78" s="144"/>
      <c r="P78" s="144"/>
      <c r="Q78" s="144"/>
      <c r="R78" s="144"/>
      <c r="AB78" s="11"/>
    </row>
    <row r="79" spans="1:28" x14ac:dyDescent="0.25">
      <c r="A79" s="54"/>
      <c r="B79" s="27"/>
      <c r="C79" s="214"/>
      <c r="D79" s="208"/>
      <c r="E79" s="208"/>
      <c r="F79" s="209"/>
      <c r="G79" s="210"/>
      <c r="H79" s="211"/>
      <c r="I79" s="144"/>
      <c r="J79" s="144"/>
      <c r="K79" s="144"/>
      <c r="L79" s="144"/>
      <c r="M79" s="144"/>
      <c r="N79" s="144"/>
      <c r="O79" s="144"/>
      <c r="P79" s="144"/>
      <c r="Q79" s="144"/>
      <c r="R79" s="144"/>
      <c r="AA79" s="11"/>
      <c r="AB79" s="11"/>
    </row>
  </sheetData>
  <sheetProtection algorithmName="SHA-512" hashValue="a7B2ioWNEmUjYjrI7cJjDLKW9xCUYlo/SMN1ZqJ4PFYzE55Vu1w3gcsIAzIB2SqFyivSYAyLrq6KVAgwMv5+XA==" saltValue="LU1PsSotRFtEaudQ/4GO6w==" spinCount="100000" sheet="1" objects="1" scenarios="1"/>
  <dataConsolidate/>
  <mergeCells count="14">
    <mergeCell ref="A2:C2"/>
    <mergeCell ref="AF6:AH6"/>
    <mergeCell ref="AI6:AK6"/>
    <mergeCell ref="AL6:AN6"/>
    <mergeCell ref="N5:AE5"/>
    <mergeCell ref="AF5:AN5"/>
    <mergeCell ref="A40:I40"/>
    <mergeCell ref="W6:Y6"/>
    <mergeCell ref="Z6:AB6"/>
    <mergeCell ref="AC6:AE6"/>
    <mergeCell ref="N6:P6"/>
    <mergeCell ref="Q6:S6"/>
    <mergeCell ref="T6:V6"/>
    <mergeCell ref="A6:B6"/>
  </mergeCells>
  <conditionalFormatting sqref="N8 N12:N27">
    <cfRule type="expression" dxfId="340" priority="136" stopIfTrue="1">
      <formula>OR(AND(ISBLANK(N8),IF(ISBLANK(O8),"FALSO","VERO")),AND(ISBLANK(N8),IF(ISBLANK(P8),"FALSO","VERO")))</formula>
    </cfRule>
  </conditionalFormatting>
  <conditionalFormatting sqref="P28 O8 O12:O28">
    <cfRule type="expression" dxfId="339" priority="130" stopIfTrue="1">
      <formula>AND(ISBLANK(O8),IF(ISBLANK(N8),"FALSO","VERO"))</formula>
    </cfRule>
  </conditionalFormatting>
  <conditionalFormatting sqref="Q8 Q12:Q28">
    <cfRule type="expression" dxfId="338" priority="129" stopIfTrue="1">
      <formula>OR(AND(ISBLANK(Q8),IF(ISBLANK(R8),"FALSO","VERO")),AND(ISBLANK(Q8),IF(ISBLANK(S8),"FALSO","VERO")))</formula>
    </cfRule>
  </conditionalFormatting>
  <conditionalFormatting sqref="T8 T12:T28">
    <cfRule type="expression" dxfId="337" priority="128" stopIfTrue="1">
      <formula>OR(AND(ISBLANK(T8),IF(ISBLANK(U8),"FALSO","VERO")),AND(ISBLANK(T8),IF(ISBLANK(V8),"FALSO","VERO")))</formula>
    </cfRule>
  </conditionalFormatting>
  <conditionalFormatting sqref="W8 W12:W28">
    <cfRule type="expression" dxfId="336" priority="126" stopIfTrue="1">
      <formula>OR(AND(ISBLANK(W8),IF(ISBLANK(X8),"FALSO","VERO")),AND(ISBLANK(W8),IF(ISBLANK(Y8),"FALSO","VERO")))</formula>
    </cfRule>
  </conditionalFormatting>
  <conditionalFormatting sqref="Z8 Z12:Z28">
    <cfRule type="expression" dxfId="335" priority="125" stopIfTrue="1">
      <formula>OR(AND(ISBLANK(Z8),IF(ISBLANK(AA8),"FALSO","VERO")),AND(ISBLANK(Z8),IF(ISBLANK(AB8),"FALSO","VERO")))</formula>
    </cfRule>
  </conditionalFormatting>
  <conditionalFormatting sqref="AC8 AC12:AC28">
    <cfRule type="expression" dxfId="334" priority="124" stopIfTrue="1">
      <formula>OR(AND(ISBLANK(AC8),IF(ISBLANK(AD8),"FALSO","VERO")),AND(ISBLANK(AC8),IF(ISBLANK(AE8),"FALSO","VERO")))</formula>
    </cfRule>
  </conditionalFormatting>
  <conditionalFormatting sqref="A8 A11:A28 A50:A77">
    <cfRule type="expression" dxfId="333" priority="123" stopIfTrue="1">
      <formula>AND(ISBLANK(A8),IF(ISBLANK(B8),"FALSO","VERO"))</formula>
    </cfRule>
  </conditionalFormatting>
  <conditionalFormatting sqref="R26:R28">
    <cfRule type="expression" dxfId="332" priority="223" stopIfTrue="1">
      <formula>AND(ISBLANK(R26),IF(ISBLANK(Q26),"FALSO","VERO"))</formula>
    </cfRule>
  </conditionalFormatting>
  <conditionalFormatting sqref="U8 U12:U28">
    <cfRule type="expression" dxfId="331" priority="122" stopIfTrue="1">
      <formula>AND(ISBLANK(U8),IF(ISBLANK(T8),"FALSO","VERO"))</formula>
    </cfRule>
  </conditionalFormatting>
  <conditionalFormatting sqref="X8 X12:X28">
    <cfRule type="expression" dxfId="330" priority="121" stopIfTrue="1">
      <formula>AND(ISBLANK(X8),IF(ISBLANK(W8),"FALSO","VERO"))</formula>
    </cfRule>
  </conditionalFormatting>
  <conditionalFormatting sqref="AA8 AA12:AA28">
    <cfRule type="expression" dxfId="329" priority="120" stopIfTrue="1">
      <formula>AND(ISBLANK(AA8),IF(ISBLANK(Z8),"FALSO","VERO"))</formula>
    </cfRule>
  </conditionalFormatting>
  <conditionalFormatting sqref="AD8 AD12:AD28">
    <cfRule type="expression" dxfId="328" priority="119" stopIfTrue="1">
      <formula>AND(ISBLANK(AD8),IF(ISBLANK(AC8),"FALSO","VERO"))</formula>
    </cfRule>
  </conditionalFormatting>
  <conditionalFormatting sqref="P8 P12:P27">
    <cfRule type="expression" dxfId="327" priority="118" stopIfTrue="1">
      <formula>AND(ISBLANK(P8),IF(ISBLANK(N8),"FALSO","VERO"))</formula>
    </cfRule>
  </conditionalFormatting>
  <conditionalFormatting sqref="S8 S12:S28">
    <cfRule type="expression" dxfId="326" priority="117" stopIfTrue="1">
      <formula>AND(ISBLANK(S8),IF(ISBLANK(Q8),"FALSO","VERO"))</formula>
    </cfRule>
  </conditionalFormatting>
  <conditionalFormatting sqref="V8 V12:V28">
    <cfRule type="expression" dxfId="325" priority="116" stopIfTrue="1">
      <formula>AND(ISBLANK(V8),IF(ISBLANK(T8),"FALSO","VERO"))</formula>
    </cfRule>
  </conditionalFormatting>
  <conditionalFormatting sqref="Y8 Y12:Y28">
    <cfRule type="expression" dxfId="324" priority="115" stopIfTrue="1">
      <formula>AND(ISBLANK(Y8),IF(ISBLANK(W8),"FALSO","VERO"))</formula>
    </cfRule>
  </conditionalFormatting>
  <conditionalFormatting sqref="AB8 AB12:AB27">
    <cfRule type="expression" dxfId="323" priority="114" stopIfTrue="1">
      <formula>AND(ISBLANK(AB8),IF(ISBLANK(Z8),"FALSO","VERO"))</formula>
    </cfRule>
  </conditionalFormatting>
  <conditionalFormatting sqref="AE8 AE12:AE28">
    <cfRule type="expression" dxfId="322" priority="113" stopIfTrue="1">
      <formula>AND(ISBLANK(AE8),IF(ISBLANK(AC8),"FALSO","VERO"))</formula>
    </cfRule>
  </conditionalFormatting>
  <conditionalFormatting sqref="R8 R12:R25">
    <cfRule type="expression" dxfId="321" priority="112" stopIfTrue="1">
      <formula>AND(ISBLANK(R8),IF(ISBLANK(Q8),"FALSO","VERO"))</formula>
    </cfRule>
  </conditionalFormatting>
  <conditionalFormatting sqref="AB28">
    <cfRule type="expression" dxfId="320" priority="111" stopIfTrue="1">
      <formula>AND(ISBLANK(AB28),IF(ISBLANK(Z28),"FALSO","VERO"))</formula>
    </cfRule>
  </conditionalFormatting>
  <conditionalFormatting sqref="N9">
    <cfRule type="expression" dxfId="319" priority="110" stopIfTrue="1">
      <formula>OR(AND(ISBLANK(N9),IF(ISBLANK(O9),"FALSO","VERO")),AND(ISBLANK(N9),IF(ISBLANK(P9),"FALSO","VERO")))</formula>
    </cfRule>
  </conditionalFormatting>
  <conditionalFormatting sqref="O9">
    <cfRule type="expression" dxfId="318" priority="109" stopIfTrue="1">
      <formula>AND(ISBLANK(O9),IF(ISBLANK(N9),"FALSO","VERO"))</formula>
    </cfRule>
  </conditionalFormatting>
  <conditionalFormatting sqref="Q9">
    <cfRule type="expression" dxfId="317" priority="108" stopIfTrue="1">
      <formula>OR(AND(ISBLANK(Q9),IF(ISBLANK(R9),"FALSO","VERO")),AND(ISBLANK(Q9),IF(ISBLANK(S9),"FALSO","VERO")))</formula>
    </cfRule>
  </conditionalFormatting>
  <conditionalFormatting sqref="T9">
    <cfRule type="expression" dxfId="316" priority="107" stopIfTrue="1">
      <formula>OR(AND(ISBLANK(T9),IF(ISBLANK(U9),"FALSO","VERO")),AND(ISBLANK(T9),IF(ISBLANK(V9),"FALSO","VERO")))</formula>
    </cfRule>
  </conditionalFormatting>
  <conditionalFormatting sqref="W9">
    <cfRule type="expression" dxfId="315" priority="106" stopIfTrue="1">
      <formula>OR(AND(ISBLANK(W9),IF(ISBLANK(X9),"FALSO","VERO")),AND(ISBLANK(W9),IF(ISBLANK(Y9),"FALSO","VERO")))</formula>
    </cfRule>
  </conditionalFormatting>
  <conditionalFormatting sqref="Z9">
    <cfRule type="expression" dxfId="314" priority="105" stopIfTrue="1">
      <formula>OR(AND(ISBLANK(Z9),IF(ISBLANK(AA9),"FALSO","VERO")),AND(ISBLANK(Z9),IF(ISBLANK(AB9),"FALSO","VERO")))</formula>
    </cfRule>
  </conditionalFormatting>
  <conditionalFormatting sqref="AC9">
    <cfRule type="expression" dxfId="313" priority="104" stopIfTrue="1">
      <formula>OR(AND(ISBLANK(AC9),IF(ISBLANK(AD9),"FALSO","VERO")),AND(ISBLANK(AC9),IF(ISBLANK(AE9),"FALSO","VERO")))</formula>
    </cfRule>
  </conditionalFormatting>
  <conditionalFormatting sqref="A9">
    <cfRule type="expression" dxfId="312" priority="103" stopIfTrue="1">
      <formula>AND(ISBLANK(A9),IF(ISBLANK(B9),"FALSO","VERO"))</formula>
    </cfRule>
  </conditionalFormatting>
  <conditionalFormatting sqref="U9">
    <cfRule type="expression" dxfId="311" priority="102" stopIfTrue="1">
      <formula>AND(ISBLANK(U9),IF(ISBLANK(T9),"FALSO","VERO"))</formula>
    </cfRule>
  </conditionalFormatting>
  <conditionalFormatting sqref="X9">
    <cfRule type="expression" dxfId="310" priority="101" stopIfTrue="1">
      <formula>AND(ISBLANK(X9),IF(ISBLANK(W9),"FALSO","VERO"))</formula>
    </cfRule>
  </conditionalFormatting>
  <conditionalFormatting sqref="AA9">
    <cfRule type="expression" dxfId="309" priority="100" stopIfTrue="1">
      <formula>AND(ISBLANK(AA9),IF(ISBLANK(Z9),"FALSO","VERO"))</formula>
    </cfRule>
  </conditionalFormatting>
  <conditionalFormatting sqref="AD9">
    <cfRule type="expression" dxfId="308" priority="99" stopIfTrue="1">
      <formula>AND(ISBLANK(AD9),IF(ISBLANK(AC9),"FALSO","VERO"))</formula>
    </cfRule>
  </conditionalFormatting>
  <conditionalFormatting sqref="P9">
    <cfRule type="expression" dxfId="307" priority="98" stopIfTrue="1">
      <formula>AND(ISBLANK(P9),IF(ISBLANK(N9),"FALSO","VERO"))</formula>
    </cfRule>
  </conditionalFormatting>
  <conditionalFormatting sqref="S9">
    <cfRule type="expression" dxfId="306" priority="97" stopIfTrue="1">
      <formula>AND(ISBLANK(S9),IF(ISBLANK(Q9),"FALSO","VERO"))</formula>
    </cfRule>
  </conditionalFormatting>
  <conditionalFormatting sqref="V9">
    <cfRule type="expression" dxfId="305" priority="96" stopIfTrue="1">
      <formula>AND(ISBLANK(V9),IF(ISBLANK(T9),"FALSO","VERO"))</formula>
    </cfRule>
  </conditionalFormatting>
  <conditionalFormatting sqref="Y9">
    <cfRule type="expression" dxfId="304" priority="95" stopIfTrue="1">
      <formula>AND(ISBLANK(Y9),IF(ISBLANK(W9),"FALSO","VERO"))</formula>
    </cfRule>
  </conditionalFormatting>
  <conditionalFormatting sqref="AB9">
    <cfRule type="expression" dxfId="303" priority="94" stopIfTrue="1">
      <formula>AND(ISBLANK(AB9),IF(ISBLANK(Z9),"FALSO","VERO"))</formula>
    </cfRule>
  </conditionalFormatting>
  <conditionalFormatting sqref="AE9">
    <cfRule type="expression" dxfId="302" priority="93" stopIfTrue="1">
      <formula>AND(ISBLANK(AE9),IF(ISBLANK(AC9),"FALSO","VERO"))</formula>
    </cfRule>
  </conditionalFormatting>
  <conditionalFormatting sqref="R9">
    <cfRule type="expression" dxfId="301" priority="92" stopIfTrue="1">
      <formula>AND(ISBLANK(R9),IF(ISBLANK(Q9),"FALSO","VERO"))</formula>
    </cfRule>
  </conditionalFormatting>
  <conditionalFormatting sqref="N10">
    <cfRule type="expression" dxfId="300" priority="91" stopIfTrue="1">
      <formula>OR(AND(ISBLANK(N10),IF(ISBLANK(O10),"FALSO","VERO")),AND(ISBLANK(N10),IF(ISBLANK(P10),"FALSO","VERO")))</formula>
    </cfRule>
  </conditionalFormatting>
  <conditionalFormatting sqref="O10">
    <cfRule type="expression" dxfId="299" priority="90" stopIfTrue="1">
      <formula>AND(ISBLANK(O10),IF(ISBLANK(N10),"FALSO","VERO"))</formula>
    </cfRule>
  </conditionalFormatting>
  <conditionalFormatting sqref="Q10">
    <cfRule type="expression" dxfId="298" priority="89" stopIfTrue="1">
      <formula>OR(AND(ISBLANK(Q10),IF(ISBLANK(R10),"FALSO","VERO")),AND(ISBLANK(Q10),IF(ISBLANK(S10),"FALSO","VERO")))</formula>
    </cfRule>
  </conditionalFormatting>
  <conditionalFormatting sqref="T10">
    <cfRule type="expression" dxfId="297" priority="88" stopIfTrue="1">
      <formula>OR(AND(ISBLANK(T10),IF(ISBLANK(U10),"FALSO","VERO")),AND(ISBLANK(T10),IF(ISBLANK(V10),"FALSO","VERO")))</formula>
    </cfRule>
  </conditionalFormatting>
  <conditionalFormatting sqref="W10">
    <cfRule type="expression" dxfId="296" priority="87" stopIfTrue="1">
      <formula>OR(AND(ISBLANK(W10),IF(ISBLANK(X10),"FALSO","VERO")),AND(ISBLANK(W10),IF(ISBLANK(Y10),"FALSO","VERO")))</formula>
    </cfRule>
  </conditionalFormatting>
  <conditionalFormatting sqref="Z10">
    <cfRule type="expression" dxfId="295" priority="86" stopIfTrue="1">
      <formula>OR(AND(ISBLANK(Z10),IF(ISBLANK(AA10),"FALSO","VERO")),AND(ISBLANK(Z10),IF(ISBLANK(AB10),"FALSO","VERO")))</formula>
    </cfRule>
  </conditionalFormatting>
  <conditionalFormatting sqref="AC10">
    <cfRule type="expression" dxfId="294" priority="85" stopIfTrue="1">
      <formula>OR(AND(ISBLANK(AC10),IF(ISBLANK(AD10),"FALSO","VERO")),AND(ISBLANK(AC10),IF(ISBLANK(AE10),"FALSO","VERO")))</formula>
    </cfRule>
  </conditionalFormatting>
  <conditionalFormatting sqref="A10">
    <cfRule type="expression" dxfId="293" priority="84" stopIfTrue="1">
      <formula>AND(ISBLANK(A10),IF(ISBLANK(B10),"FALSO","VERO"))</formula>
    </cfRule>
  </conditionalFormatting>
  <conditionalFormatting sqref="U10">
    <cfRule type="expression" dxfId="292" priority="83" stopIfTrue="1">
      <formula>AND(ISBLANK(U10),IF(ISBLANK(T10),"FALSO","VERO"))</formula>
    </cfRule>
  </conditionalFormatting>
  <conditionalFormatting sqref="X10">
    <cfRule type="expression" dxfId="291" priority="82" stopIfTrue="1">
      <formula>AND(ISBLANK(X10),IF(ISBLANK(W10),"FALSO","VERO"))</formula>
    </cfRule>
  </conditionalFormatting>
  <conditionalFormatting sqref="AA10">
    <cfRule type="expression" dxfId="290" priority="81" stopIfTrue="1">
      <formula>AND(ISBLANK(AA10),IF(ISBLANK(Z10),"FALSO","VERO"))</formula>
    </cfRule>
  </conditionalFormatting>
  <conditionalFormatting sqref="AD10">
    <cfRule type="expression" dxfId="289" priority="80" stopIfTrue="1">
      <formula>AND(ISBLANK(AD10),IF(ISBLANK(AC10),"FALSO","VERO"))</formula>
    </cfRule>
  </conditionalFormatting>
  <conditionalFormatting sqref="P10">
    <cfRule type="expression" dxfId="288" priority="79" stopIfTrue="1">
      <formula>AND(ISBLANK(P10),IF(ISBLANK(N10),"FALSO","VERO"))</formula>
    </cfRule>
  </conditionalFormatting>
  <conditionalFormatting sqref="S10">
    <cfRule type="expression" dxfId="287" priority="78" stopIfTrue="1">
      <formula>AND(ISBLANK(S10),IF(ISBLANK(Q10),"FALSO","VERO"))</formula>
    </cfRule>
  </conditionalFormatting>
  <conditionalFormatting sqref="V10">
    <cfRule type="expression" dxfId="286" priority="77" stopIfTrue="1">
      <formula>AND(ISBLANK(V10),IF(ISBLANK(T10),"FALSO","VERO"))</formula>
    </cfRule>
  </conditionalFormatting>
  <conditionalFormatting sqref="Y10">
    <cfRule type="expression" dxfId="285" priority="76" stopIfTrue="1">
      <formula>AND(ISBLANK(Y10),IF(ISBLANK(W10),"FALSO","VERO"))</formula>
    </cfRule>
  </conditionalFormatting>
  <conditionalFormatting sqref="AB10">
    <cfRule type="expression" dxfId="284" priority="75" stopIfTrue="1">
      <formula>AND(ISBLANK(AB10),IF(ISBLANK(Z10),"FALSO","VERO"))</formula>
    </cfRule>
  </conditionalFormatting>
  <conditionalFormatting sqref="AE10">
    <cfRule type="expression" dxfId="283" priority="74" stopIfTrue="1">
      <formula>AND(ISBLANK(AE10),IF(ISBLANK(AC10),"FALSO","VERO"))</formula>
    </cfRule>
  </conditionalFormatting>
  <conditionalFormatting sqref="R10">
    <cfRule type="expression" dxfId="282" priority="73" stopIfTrue="1">
      <formula>AND(ISBLANK(R10),IF(ISBLANK(Q10),"FALSO","VERO"))</formula>
    </cfRule>
  </conditionalFormatting>
  <conditionalFormatting sqref="A47">
    <cfRule type="expression" dxfId="281" priority="70" stopIfTrue="1">
      <formula>AND(ISBLANK(A47),IF(ISBLANK(B47),"FALSO","VERO"))</formula>
    </cfRule>
  </conditionalFormatting>
  <conditionalFormatting sqref="A48">
    <cfRule type="expression" dxfId="280" priority="69" stopIfTrue="1">
      <formula>AND(ISBLANK(A48),IF(ISBLANK(B48),"FALSO","VERO"))</formula>
    </cfRule>
  </conditionalFormatting>
  <conditionalFormatting sqref="N11">
    <cfRule type="expression" dxfId="279" priority="68" stopIfTrue="1">
      <formula>OR(AND(ISBLANK(N11),IF(ISBLANK(O11),"FALSO","VERO")),AND(ISBLANK(N11),IF(ISBLANK(P11),"FALSO","VERO")))</formula>
    </cfRule>
  </conditionalFormatting>
  <conditionalFormatting sqref="O11">
    <cfRule type="expression" dxfId="278" priority="67" stopIfTrue="1">
      <formula>AND(ISBLANK(O11),IF(ISBLANK(N11),"FALSO","VERO"))</formula>
    </cfRule>
  </conditionalFormatting>
  <conditionalFormatting sqref="Q11">
    <cfRule type="expression" dxfId="277" priority="66" stopIfTrue="1">
      <formula>OR(AND(ISBLANK(Q11),IF(ISBLANK(R11),"FALSO","VERO")),AND(ISBLANK(Q11),IF(ISBLANK(S11),"FALSO","VERO")))</formula>
    </cfRule>
  </conditionalFormatting>
  <conditionalFormatting sqref="T11">
    <cfRule type="expression" dxfId="276" priority="65" stopIfTrue="1">
      <formula>OR(AND(ISBLANK(T11),IF(ISBLANK(U11),"FALSO","VERO")),AND(ISBLANK(T11),IF(ISBLANK(V11),"FALSO","VERO")))</formula>
    </cfRule>
  </conditionalFormatting>
  <conditionalFormatting sqref="W11">
    <cfRule type="expression" dxfId="275" priority="64" stopIfTrue="1">
      <formula>OR(AND(ISBLANK(W11),IF(ISBLANK(X11),"FALSO","VERO")),AND(ISBLANK(W11),IF(ISBLANK(Y11),"FALSO","VERO")))</formula>
    </cfRule>
  </conditionalFormatting>
  <conditionalFormatting sqref="Z11">
    <cfRule type="expression" dxfId="274" priority="63" stopIfTrue="1">
      <formula>OR(AND(ISBLANK(Z11),IF(ISBLANK(AA11),"FALSO","VERO")),AND(ISBLANK(Z11),IF(ISBLANK(AB11),"FALSO","VERO")))</formula>
    </cfRule>
  </conditionalFormatting>
  <conditionalFormatting sqref="AC11">
    <cfRule type="expression" dxfId="273" priority="62" stopIfTrue="1">
      <formula>OR(AND(ISBLANK(AC11),IF(ISBLANK(AD11),"FALSO","VERO")),AND(ISBLANK(AC11),IF(ISBLANK(AE11),"FALSO","VERO")))</formula>
    </cfRule>
  </conditionalFormatting>
  <conditionalFormatting sqref="U11">
    <cfRule type="expression" dxfId="272" priority="61" stopIfTrue="1">
      <formula>AND(ISBLANK(U11),IF(ISBLANK(T11),"FALSO","VERO"))</formula>
    </cfRule>
  </conditionalFormatting>
  <conditionalFormatting sqref="X11">
    <cfRule type="expression" dxfId="271" priority="60" stopIfTrue="1">
      <formula>AND(ISBLANK(X11),IF(ISBLANK(W11),"FALSO","VERO"))</formula>
    </cfRule>
  </conditionalFormatting>
  <conditionalFormatting sqref="AA11">
    <cfRule type="expression" dxfId="270" priority="59" stopIfTrue="1">
      <formula>AND(ISBLANK(AA11),IF(ISBLANK(Z11),"FALSO","VERO"))</formula>
    </cfRule>
  </conditionalFormatting>
  <conditionalFormatting sqref="AD11">
    <cfRule type="expression" dxfId="269" priority="58" stopIfTrue="1">
      <formula>AND(ISBLANK(AD11),IF(ISBLANK(AC11),"FALSO","VERO"))</formula>
    </cfRule>
  </conditionalFormatting>
  <conditionalFormatting sqref="P11">
    <cfRule type="expression" dxfId="268" priority="57" stopIfTrue="1">
      <formula>AND(ISBLANK(P11),IF(ISBLANK(N11),"FALSO","VERO"))</formula>
    </cfRule>
  </conditionalFormatting>
  <conditionalFormatting sqref="S11">
    <cfRule type="expression" dxfId="267" priority="56" stopIfTrue="1">
      <formula>AND(ISBLANK(S11),IF(ISBLANK(Q11),"FALSO","VERO"))</formula>
    </cfRule>
  </conditionalFormatting>
  <conditionalFormatting sqref="V11">
    <cfRule type="expression" dxfId="266" priority="55" stopIfTrue="1">
      <formula>AND(ISBLANK(V11),IF(ISBLANK(T11),"FALSO","VERO"))</formula>
    </cfRule>
  </conditionalFormatting>
  <conditionalFormatting sqref="Y11">
    <cfRule type="expression" dxfId="265" priority="54" stopIfTrue="1">
      <formula>AND(ISBLANK(Y11),IF(ISBLANK(W11),"FALSO","VERO"))</formula>
    </cfRule>
  </conditionalFormatting>
  <conditionalFormatting sqref="AB11">
    <cfRule type="expression" dxfId="264" priority="53" stopIfTrue="1">
      <formula>AND(ISBLANK(AB11),IF(ISBLANK(Z11),"FALSO","VERO"))</formula>
    </cfRule>
  </conditionalFormatting>
  <conditionalFormatting sqref="AE11">
    <cfRule type="expression" dxfId="263" priority="52" stopIfTrue="1">
      <formula>AND(ISBLANK(AE11),IF(ISBLANK(AC11),"FALSO","VERO"))</formula>
    </cfRule>
  </conditionalFormatting>
  <conditionalFormatting sqref="R11">
    <cfRule type="expression" dxfId="262" priority="51" stopIfTrue="1">
      <formula>AND(ISBLANK(R11),IF(ISBLANK(Q11),"FALSO","VERO"))</formula>
    </cfRule>
  </conditionalFormatting>
  <conditionalFormatting sqref="AF8 AF12:AF28">
    <cfRule type="expression" dxfId="261" priority="50" stopIfTrue="1">
      <formula>OR(AND(ISBLANK(AF8),IF(ISBLANK(AG8),"FALSO","VERO")),AND(ISBLANK(AF8),IF(ISBLANK(AH8),"FALSO","VERO")))</formula>
    </cfRule>
  </conditionalFormatting>
  <conditionalFormatting sqref="AI8 AI12:AI28">
    <cfRule type="expression" dxfId="260" priority="49" stopIfTrue="1">
      <formula>OR(AND(ISBLANK(AI8),IF(ISBLANK(AJ8),"FALSO","VERO")),AND(ISBLANK(AI8),IF(ISBLANK(AK8),"FALSO","VERO")))</formula>
    </cfRule>
  </conditionalFormatting>
  <conditionalFormatting sqref="AL8 AL12:AL28">
    <cfRule type="expression" dxfId="259" priority="48" stopIfTrue="1">
      <formula>OR(AND(ISBLANK(AL8),IF(ISBLANK(AM8),"FALSO","VERO")),AND(ISBLANK(AL8),IF(ISBLANK(AN8),"FALSO","VERO")))</formula>
    </cfRule>
  </conditionalFormatting>
  <conditionalFormatting sqref="AG8 AG12:AG28">
    <cfRule type="expression" dxfId="258" priority="47" stopIfTrue="1">
      <formula>AND(ISBLANK(AG8),IF(ISBLANK(AF8),"FALSO","VERO"))</formula>
    </cfRule>
  </conditionalFormatting>
  <conditionalFormatting sqref="AJ8 AJ12:AJ28">
    <cfRule type="expression" dxfId="257" priority="46" stopIfTrue="1">
      <formula>AND(ISBLANK(AJ8),IF(ISBLANK(AI8),"FALSO","VERO"))</formula>
    </cfRule>
  </conditionalFormatting>
  <conditionalFormatting sqref="AM8 AM12:AM28 AN28">
    <cfRule type="expression" dxfId="256" priority="45" stopIfTrue="1">
      <formula>AND(ISBLANK(AM8),IF(ISBLANK(AL8),"FALSO","VERO"))</formula>
    </cfRule>
  </conditionalFormatting>
  <conditionalFormatting sqref="AH8 AH12:AH28">
    <cfRule type="expression" dxfId="255" priority="44" stopIfTrue="1">
      <formula>AND(ISBLANK(AH8),IF(ISBLANK(AF8),"FALSO","VERO"))</formula>
    </cfRule>
  </conditionalFormatting>
  <conditionalFormatting sqref="AK8 AK12:AK27">
    <cfRule type="expression" dxfId="254" priority="43" stopIfTrue="1">
      <formula>AND(ISBLANK(AK8),IF(ISBLANK(AI8),"FALSO","VERO"))</formula>
    </cfRule>
  </conditionalFormatting>
  <conditionalFormatting sqref="AN8 AN10:AN27">
    <cfRule type="expression" dxfId="253" priority="42" stopIfTrue="1">
      <formula>AND(ISBLANK(AN8),IF(ISBLANK(AL8),"FALSO","VERO"))</formula>
    </cfRule>
  </conditionalFormatting>
  <conditionalFormatting sqref="AK28">
    <cfRule type="expression" dxfId="252" priority="41" stopIfTrue="1">
      <formula>AND(ISBLANK(AK28),IF(ISBLANK(AI28),"FALSO","VERO"))</formula>
    </cfRule>
  </conditionalFormatting>
  <conditionalFormatting sqref="AF10">
    <cfRule type="expression" dxfId="251" priority="31" stopIfTrue="1">
      <formula>OR(AND(ISBLANK(AF10),IF(ISBLANK(AG10),"FALSO","VERO")),AND(ISBLANK(AF10),IF(ISBLANK(AH10),"FALSO","VERO")))</formula>
    </cfRule>
  </conditionalFormatting>
  <conditionalFormatting sqref="AI10">
    <cfRule type="expression" dxfId="250" priority="30" stopIfTrue="1">
      <formula>OR(AND(ISBLANK(AI10),IF(ISBLANK(AJ10),"FALSO","VERO")),AND(ISBLANK(AI10),IF(ISBLANK(AK10),"FALSO","VERO")))</formula>
    </cfRule>
  </conditionalFormatting>
  <conditionalFormatting sqref="AL10">
    <cfRule type="expression" dxfId="249" priority="29" stopIfTrue="1">
      <formula>OR(AND(ISBLANK(AL10),IF(ISBLANK(AM10),"FALSO","VERO")),AND(ISBLANK(AL10),IF(ISBLANK(AN10),"FALSO","VERO")))</formula>
    </cfRule>
  </conditionalFormatting>
  <conditionalFormatting sqref="AG10">
    <cfRule type="expression" dxfId="248" priority="28" stopIfTrue="1">
      <formula>AND(ISBLANK(AG10),IF(ISBLANK(AF10),"FALSO","VERO"))</formula>
    </cfRule>
  </conditionalFormatting>
  <conditionalFormatting sqref="AJ10">
    <cfRule type="expression" dxfId="247" priority="27" stopIfTrue="1">
      <formula>AND(ISBLANK(AJ10),IF(ISBLANK(AI10),"FALSO","VERO"))</formula>
    </cfRule>
  </conditionalFormatting>
  <conditionalFormatting sqref="AM10">
    <cfRule type="expression" dxfId="246" priority="26" stopIfTrue="1">
      <formula>AND(ISBLANK(AM10),IF(ISBLANK(AL10),"FALSO","VERO"))</formula>
    </cfRule>
  </conditionalFormatting>
  <conditionalFormatting sqref="AH10">
    <cfRule type="expression" dxfId="245" priority="25" stopIfTrue="1">
      <formula>AND(ISBLANK(AH10),IF(ISBLANK(AF10),"FALSO","VERO"))</formula>
    </cfRule>
  </conditionalFormatting>
  <conditionalFormatting sqref="AK10">
    <cfRule type="expression" dxfId="244" priority="24" stopIfTrue="1">
      <formula>AND(ISBLANK(AK10),IF(ISBLANK(AI10),"FALSO","VERO"))</formula>
    </cfRule>
  </conditionalFormatting>
  <conditionalFormatting sqref="AN10">
    <cfRule type="expression" dxfId="243" priority="23" stopIfTrue="1">
      <formula>AND(ISBLANK(AN10),IF(ISBLANK(AL10),"FALSO","VERO"))</formula>
    </cfRule>
  </conditionalFormatting>
  <conditionalFormatting sqref="AF11">
    <cfRule type="expression" dxfId="242" priority="22" stopIfTrue="1">
      <formula>OR(AND(ISBLANK(AF11),IF(ISBLANK(AG11),"FALSO","VERO")),AND(ISBLANK(AF11),IF(ISBLANK(AH11),"FALSO","VERO")))</formula>
    </cfRule>
  </conditionalFormatting>
  <conditionalFormatting sqref="AI11">
    <cfRule type="expression" dxfId="241" priority="21" stopIfTrue="1">
      <formula>OR(AND(ISBLANK(AI11),IF(ISBLANK(AJ11),"FALSO","VERO")),AND(ISBLANK(AI11),IF(ISBLANK(AK11),"FALSO","VERO")))</formula>
    </cfRule>
  </conditionalFormatting>
  <conditionalFormatting sqref="AL11">
    <cfRule type="expression" dxfId="240" priority="20" stopIfTrue="1">
      <formula>OR(AND(ISBLANK(AL11),IF(ISBLANK(AM11),"FALSO","VERO")),AND(ISBLANK(AL11),IF(ISBLANK(AN11),"FALSO","VERO")))</formula>
    </cfRule>
  </conditionalFormatting>
  <conditionalFormatting sqref="AG11">
    <cfRule type="expression" dxfId="239" priority="19" stopIfTrue="1">
      <formula>AND(ISBLANK(AG11),IF(ISBLANK(AF11),"FALSO","VERO"))</formula>
    </cfRule>
  </conditionalFormatting>
  <conditionalFormatting sqref="AJ11">
    <cfRule type="expression" dxfId="238" priority="18" stopIfTrue="1">
      <formula>AND(ISBLANK(AJ11),IF(ISBLANK(AI11),"FALSO","VERO"))</formula>
    </cfRule>
  </conditionalFormatting>
  <conditionalFormatting sqref="AM11">
    <cfRule type="expression" dxfId="237" priority="17" stopIfTrue="1">
      <formula>AND(ISBLANK(AM11),IF(ISBLANK(AL11),"FALSO","VERO"))</formula>
    </cfRule>
  </conditionalFormatting>
  <conditionalFormatting sqref="AH11">
    <cfRule type="expression" dxfId="236" priority="16" stopIfTrue="1">
      <formula>AND(ISBLANK(AH11),IF(ISBLANK(AF11),"FALSO","VERO"))</formula>
    </cfRule>
  </conditionalFormatting>
  <conditionalFormatting sqref="AK11">
    <cfRule type="expression" dxfId="235" priority="15" stopIfTrue="1">
      <formula>AND(ISBLANK(AK11),IF(ISBLANK(AI11),"FALSO","VERO"))</formula>
    </cfRule>
  </conditionalFormatting>
  <conditionalFormatting sqref="AN11">
    <cfRule type="expression" dxfId="234" priority="14" stopIfTrue="1">
      <formula>AND(ISBLANK(AN11),IF(ISBLANK(AL11),"FALSO","VERO"))</formula>
    </cfRule>
  </conditionalFormatting>
  <conditionalFormatting sqref="H4">
    <cfRule type="expression" priority="421" stopIfTrue="1">
      <formula>IF(ISERROR(E7*I7*Ct*Pt_1*Ai),0,E7*I7*Ct*Pt_1*Ai)</formula>
    </cfRule>
    <cfRule type="expression" priority="422" stopIfTrue="1">
      <formula>IF(ISERROR(E7*I7*Ct*Pt_1*Ai),0,E7*I7*Ct*Pt_1*Ai)</formula>
    </cfRule>
  </conditionalFormatting>
  <conditionalFormatting sqref="AF9">
    <cfRule type="expression" dxfId="233" priority="13" stopIfTrue="1">
      <formula>OR(AND(ISBLANK(AF9),IF(ISBLANK(AG9),"FALSO","VERO")),AND(ISBLANK(AF9),IF(ISBLANK(AH9),"FALSO","VERO")))</formula>
    </cfRule>
  </conditionalFormatting>
  <conditionalFormatting sqref="AI9">
    <cfRule type="expression" dxfId="232" priority="12" stopIfTrue="1">
      <formula>OR(AND(ISBLANK(AI9),IF(ISBLANK(AJ9),"FALSO","VERO")),AND(ISBLANK(AI9),IF(ISBLANK(AK9),"FALSO","VERO")))</formula>
    </cfRule>
  </conditionalFormatting>
  <conditionalFormatting sqref="AL9">
    <cfRule type="expression" dxfId="231" priority="11" stopIfTrue="1">
      <formula>OR(AND(ISBLANK(AL9),IF(ISBLANK(AM9),"FALSO","VERO")),AND(ISBLANK(AL9),IF(ISBLANK(AN9),"FALSO","VERO")))</formula>
    </cfRule>
  </conditionalFormatting>
  <conditionalFormatting sqref="AG9">
    <cfRule type="expression" dxfId="230" priority="10" stopIfTrue="1">
      <formula>AND(ISBLANK(AG9),IF(ISBLANK(AF9),"FALSO","VERO"))</formula>
    </cfRule>
  </conditionalFormatting>
  <conditionalFormatting sqref="AJ9">
    <cfRule type="expression" dxfId="229" priority="9" stopIfTrue="1">
      <formula>AND(ISBLANK(AJ9),IF(ISBLANK(AI9),"FALSO","VERO"))</formula>
    </cfRule>
  </conditionalFormatting>
  <conditionalFormatting sqref="AM9">
    <cfRule type="expression" dxfId="228" priority="8" stopIfTrue="1">
      <formula>AND(ISBLANK(AM9),IF(ISBLANK(AL9),"FALSO","VERO"))</formula>
    </cfRule>
  </conditionalFormatting>
  <conditionalFormatting sqref="AH9">
    <cfRule type="expression" dxfId="227" priority="7" stopIfTrue="1">
      <formula>AND(ISBLANK(AH9),IF(ISBLANK(AF9),"FALSO","VERO"))</formula>
    </cfRule>
  </conditionalFormatting>
  <conditionalFormatting sqref="AK9">
    <cfRule type="expression" dxfId="226" priority="6" stopIfTrue="1">
      <formula>AND(ISBLANK(AK9),IF(ISBLANK(AI9),"FALSO","VERO"))</formula>
    </cfRule>
  </conditionalFormatting>
  <conditionalFormatting sqref="AN9">
    <cfRule type="expression" dxfId="225" priority="5" stopIfTrue="1">
      <formula>AND(ISBLANK(AN9),IF(ISBLANK(AL9),"FALSO","VERO"))</formula>
    </cfRule>
  </conditionalFormatting>
  <conditionalFormatting sqref="A78">
    <cfRule type="expression" dxfId="224" priority="4" stopIfTrue="1">
      <formula>AND(ISBLANK(A78),IF(ISBLANK(B78),"FALSO","VERO"))</formula>
    </cfRule>
  </conditionalFormatting>
  <conditionalFormatting sqref="A49">
    <cfRule type="expression" dxfId="223" priority="2" stopIfTrue="1">
      <formula>AND(ISBLANK(A49),IF(ISBLANK(B49),"FALSO","VERO"))</formula>
    </cfRule>
  </conditionalFormatting>
  <conditionalFormatting sqref="A79">
    <cfRule type="expression" dxfId="222" priority="1" stopIfTrue="1">
      <formula>AND(ISBLANK(A79),IF(ISBLANK(B79),"FALSO","VERO"))</formula>
    </cfRule>
  </conditionalFormatting>
  <dataValidations xWindow="377" yWindow="647" count="9">
    <dataValidation type="list" allowBlank="1" showInputMessage="1" showErrorMessage="1" sqref="A8:A28 A47:A79">
      <formula1>Impianto</formula1>
    </dataValidation>
    <dataValidation type="whole" allowBlank="1" showInputMessage="1" showErrorMessage="1" errorTitle="Anno non consentito" error="Periodo ammesso 2005/2019" promptTitle="Anno di riferimento" prompt="Periodo ammesso 2005/2019" sqref="AC8:AC28">
      <formula1>2005</formula1>
      <formula2>2019</formula2>
    </dataValidation>
    <dataValidation allowBlank="1" showInputMessage="1" showErrorMessage="1" promptTitle="Inserire Anno di riferimento" prompt="E' obbligatorio inserire l'anno di riferimento a cui si riferisce il valore del consumo" sqref="AB28"/>
    <dataValidation type="list" allowBlank="1" showInputMessage="1" showErrorMessage="1" promptTitle="Inserire Impianto di Produzione" prompt="E' necessario inserire l'impianto di produzione" sqref="B8:B28">
      <formula1>Descrizione_BEC</formula1>
    </dataValidation>
    <dataValidation type="list" allowBlank="1" showErrorMessage="1" promptTitle="Inserire Impianto di Produzione" sqref="C8:C28">
      <formula1>"SI,NO"</formula1>
    </dataValidation>
    <dataValidation allowBlank="1" promptTitle="Inserire Impianto di Produzione" prompt="E' necessario inserire l'impianto di produzione" sqref="B47 B50:B64 B79"/>
    <dataValidation type="whole" allowBlank="1" showInputMessage="1" showErrorMessage="1" errorTitle="Anno non consentito" error="Periodo ammesso 2013/2019" promptTitle="Anno di riferimento" prompt="Periodo ammesso 2013/2019" sqref="AL8:AL28">
      <formula1>2013</formula1>
      <formula2>2019</formula2>
    </dataValidation>
    <dataValidation type="whole" allowBlank="1" showInputMessage="1" showErrorMessage="1" errorTitle="Anno non consentito" error="Periodo ammesso 2005/2019" promptTitle="Anno di riferimento" prompt="Periodo ammesso 2005/2019" sqref="N8:N28 Q8:Q28 T8:T28 W8:W28 Z8:Z28">
      <formula1>2005</formula1>
      <formula2>2019</formula2>
    </dataValidation>
    <dataValidation type="whole" allowBlank="1" showInputMessage="1" showErrorMessage="1" errorTitle="Anno non consentito" error="Periodo ammesso 2013/2019" promptTitle="Anno di riferimento" prompt="Periodo ammesso 2013/2019" sqref="AF8:AF28 AI8:AI28">
      <formula1>2013</formula1>
      <formula2>2019</formula2>
    </dataValidation>
  </dataValidation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Z34"/>
  <sheetViews>
    <sheetView tabSelected="1" zoomScale="60" zoomScaleNormal="60" workbookViewId="0">
      <selection activeCell="B36" sqref="B36"/>
    </sheetView>
  </sheetViews>
  <sheetFormatPr defaultColWidth="8.7109375" defaultRowHeight="15" x14ac:dyDescent="0.25"/>
  <cols>
    <col min="1" max="1" width="42.85546875" style="11" customWidth="1"/>
    <col min="2" max="2" width="63.42578125" style="11" customWidth="1"/>
    <col min="3" max="8" width="29.140625" style="11" customWidth="1"/>
    <col min="9" max="9" width="29.140625" style="11" hidden="1" customWidth="1"/>
    <col min="10" max="10" width="29.140625" style="11" customWidth="1"/>
    <col min="11" max="11" width="29.140625" style="11" hidden="1" customWidth="1"/>
    <col min="12" max="12" width="29.140625" style="11" customWidth="1"/>
    <col min="13" max="13" width="29.140625" style="79" customWidth="1"/>
    <col min="14" max="17" width="29.140625" style="11" customWidth="1"/>
    <col min="18" max="20" width="28.140625" style="11" customWidth="1"/>
    <col min="21" max="21" width="28.140625" style="11" hidden="1" customWidth="1"/>
    <col min="22" max="24" width="28.140625" style="11" customWidth="1"/>
    <col min="25" max="25" width="28.140625" style="11" hidden="1" customWidth="1"/>
    <col min="26" max="28" width="28.140625" style="11" customWidth="1"/>
    <col min="29" max="29" width="28.140625" style="11" hidden="1" customWidth="1"/>
    <col min="30" max="32" width="28.140625" style="11" customWidth="1"/>
    <col min="33" max="33" width="28.140625" style="11" hidden="1" customWidth="1"/>
    <col min="34" max="36" width="28.140625" style="11" customWidth="1"/>
    <col min="37" max="37" width="28.140625" style="11" hidden="1" customWidth="1"/>
    <col min="38" max="40" width="28.140625" style="11" customWidth="1"/>
    <col min="41" max="41" width="28.140625" style="11" hidden="1" customWidth="1"/>
    <col min="42" max="44" width="28.140625" style="11" customWidth="1"/>
    <col min="45" max="45" width="28.140625" style="11" hidden="1" customWidth="1"/>
    <col min="46" max="48" width="28.140625" style="11" customWidth="1"/>
    <col min="49" max="49" width="28.140625" style="11" hidden="1" customWidth="1"/>
    <col min="50" max="52" width="28.140625" style="11" customWidth="1"/>
    <col min="53" max="16384" width="8.7109375" style="11"/>
  </cols>
  <sheetData>
    <row r="1" spans="1:52" ht="96.75" customHeight="1" x14ac:dyDescent="0.25"/>
    <row r="2" spans="1:52" ht="231" customHeight="1" x14ac:dyDescent="0.25">
      <c r="A2" s="255" t="s">
        <v>320</v>
      </c>
      <c r="B2" s="256"/>
      <c r="C2" s="256"/>
      <c r="D2" s="225"/>
      <c r="E2" s="225"/>
      <c r="I2" s="80"/>
    </row>
    <row r="3" spans="1:52" ht="20.25" x14ac:dyDescent="0.25">
      <c r="A3" s="81"/>
      <c r="B3" s="81"/>
      <c r="C3" s="81"/>
      <c r="D3" s="81"/>
      <c r="E3" s="81"/>
      <c r="I3" s="80"/>
    </row>
    <row r="4" spans="1:52" ht="21" thickBot="1" x14ac:dyDescent="0.3">
      <c r="A4" s="49" t="s">
        <v>255</v>
      </c>
      <c r="B4" s="48" t="s">
        <v>256</v>
      </c>
      <c r="C4" s="81"/>
      <c r="D4" s="81"/>
      <c r="E4" s="81"/>
      <c r="I4" s="80"/>
    </row>
    <row r="5" spans="1:52" ht="22.5" customHeight="1" thickTop="1" thickBot="1" x14ac:dyDescent="0.3">
      <c r="D5" s="43"/>
      <c r="E5" s="43"/>
      <c r="I5" s="82"/>
      <c r="R5" s="246" t="s">
        <v>311</v>
      </c>
      <c r="S5" s="247"/>
      <c r="T5" s="247"/>
      <c r="U5" s="247"/>
      <c r="V5" s="247"/>
      <c r="W5" s="247"/>
      <c r="X5" s="247"/>
      <c r="Y5" s="247"/>
      <c r="Z5" s="247"/>
      <c r="AA5" s="247"/>
      <c r="AB5" s="247"/>
      <c r="AC5" s="247"/>
      <c r="AD5" s="247"/>
      <c r="AE5" s="247"/>
      <c r="AF5" s="247"/>
      <c r="AG5" s="247"/>
      <c r="AH5" s="247"/>
      <c r="AI5" s="247"/>
      <c r="AJ5" s="247"/>
      <c r="AK5" s="247"/>
      <c r="AL5" s="247"/>
      <c r="AM5" s="247"/>
      <c r="AN5" s="247"/>
      <c r="AO5" s="252"/>
      <c r="AP5" s="246" t="s">
        <v>312</v>
      </c>
      <c r="AQ5" s="247"/>
      <c r="AR5" s="247"/>
      <c r="AS5" s="247"/>
      <c r="AT5" s="247"/>
      <c r="AU5" s="247"/>
      <c r="AV5" s="247"/>
      <c r="AW5" s="247"/>
      <c r="AX5" s="247"/>
      <c r="AY5" s="247"/>
      <c r="AZ5" s="252"/>
    </row>
    <row r="6" spans="1:52" ht="27" customHeight="1" thickTop="1" thickBot="1" x14ac:dyDescent="0.3">
      <c r="A6" s="253" t="s">
        <v>254</v>
      </c>
      <c r="B6" s="254"/>
      <c r="C6" s="20">
        <f>IFERROR(SUM(Q8:Q28),"")</f>
        <v>0</v>
      </c>
      <c r="N6" s="79"/>
      <c r="R6" s="243" t="s">
        <v>192</v>
      </c>
      <c r="S6" s="244"/>
      <c r="T6" s="244"/>
      <c r="U6" s="244"/>
      <c r="V6" s="243" t="s">
        <v>195</v>
      </c>
      <c r="W6" s="244"/>
      <c r="X6" s="244"/>
      <c r="Y6" s="244"/>
      <c r="Z6" s="243" t="s">
        <v>196</v>
      </c>
      <c r="AA6" s="244"/>
      <c r="AB6" s="244"/>
      <c r="AC6" s="244"/>
      <c r="AD6" s="243" t="s">
        <v>197</v>
      </c>
      <c r="AE6" s="244"/>
      <c r="AF6" s="244"/>
      <c r="AG6" s="248"/>
      <c r="AH6" s="243" t="s">
        <v>198</v>
      </c>
      <c r="AI6" s="244"/>
      <c r="AJ6" s="244"/>
      <c r="AK6" s="248"/>
      <c r="AL6" s="243" t="s">
        <v>201</v>
      </c>
      <c r="AM6" s="244"/>
      <c r="AN6" s="244"/>
      <c r="AO6" s="245"/>
      <c r="AP6" s="243" t="s">
        <v>192</v>
      </c>
      <c r="AQ6" s="244"/>
      <c r="AR6" s="244"/>
      <c r="AS6" s="248"/>
      <c r="AT6" s="243" t="s">
        <v>195</v>
      </c>
      <c r="AU6" s="244"/>
      <c r="AV6" s="244"/>
      <c r="AW6" s="248"/>
      <c r="AX6" s="249" t="s">
        <v>196</v>
      </c>
      <c r="AY6" s="250"/>
      <c r="AZ6" s="251"/>
    </row>
    <row r="7" spans="1:52" ht="103.5" customHeight="1" x14ac:dyDescent="0.25">
      <c r="A7" s="5" t="s">
        <v>58</v>
      </c>
      <c r="B7" s="83" t="s">
        <v>71</v>
      </c>
      <c r="C7" s="6" t="s">
        <v>260</v>
      </c>
      <c r="D7" s="6" t="s">
        <v>127</v>
      </c>
      <c r="E7" s="4" t="s">
        <v>50</v>
      </c>
      <c r="F7" s="4" t="s">
        <v>69</v>
      </c>
      <c r="G7" s="4" t="s">
        <v>314</v>
      </c>
      <c r="H7" s="4" t="s">
        <v>63</v>
      </c>
      <c r="I7" s="5" t="s">
        <v>79</v>
      </c>
      <c r="J7" s="78" t="s">
        <v>80</v>
      </c>
      <c r="K7" s="78" t="s">
        <v>249</v>
      </c>
      <c r="L7" s="78" t="s">
        <v>82</v>
      </c>
      <c r="M7" s="50" t="s">
        <v>189</v>
      </c>
      <c r="N7" s="51" t="s">
        <v>190</v>
      </c>
      <c r="O7" s="51" t="s">
        <v>191</v>
      </c>
      <c r="P7" s="3" t="s">
        <v>81</v>
      </c>
      <c r="Q7" s="3" t="s">
        <v>70</v>
      </c>
      <c r="R7" s="25" t="s">
        <v>193</v>
      </c>
      <c r="S7" s="2" t="s">
        <v>194</v>
      </c>
      <c r="T7" s="2" t="s">
        <v>187</v>
      </c>
      <c r="U7" s="2" t="s">
        <v>188</v>
      </c>
      <c r="V7" s="25" t="s">
        <v>185</v>
      </c>
      <c r="W7" s="3" t="s">
        <v>186</v>
      </c>
      <c r="X7" s="3" t="s">
        <v>199</v>
      </c>
      <c r="Y7" s="3" t="s">
        <v>200</v>
      </c>
      <c r="Z7" s="25" t="s">
        <v>205</v>
      </c>
      <c r="AA7" s="3" t="s">
        <v>202</v>
      </c>
      <c r="AB7" s="3" t="s">
        <v>203</v>
      </c>
      <c r="AC7" s="3" t="s">
        <v>204</v>
      </c>
      <c r="AD7" s="84" t="s">
        <v>213</v>
      </c>
      <c r="AE7" s="3" t="s">
        <v>211</v>
      </c>
      <c r="AF7" s="3" t="s">
        <v>212</v>
      </c>
      <c r="AG7" s="3" t="s">
        <v>214</v>
      </c>
      <c r="AH7" s="84" t="s">
        <v>206</v>
      </c>
      <c r="AI7" s="3" t="s">
        <v>207</v>
      </c>
      <c r="AJ7" s="3" t="s">
        <v>208</v>
      </c>
      <c r="AK7" s="3" t="s">
        <v>209</v>
      </c>
      <c r="AL7" s="84" t="s">
        <v>210</v>
      </c>
      <c r="AM7" s="47" t="s">
        <v>250</v>
      </c>
      <c r="AN7" s="133" t="s">
        <v>251</v>
      </c>
      <c r="AO7" s="196" t="s">
        <v>305</v>
      </c>
      <c r="AP7" s="200" t="s">
        <v>308</v>
      </c>
      <c r="AQ7" s="198" t="s">
        <v>252</v>
      </c>
      <c r="AR7" s="201" t="s">
        <v>309</v>
      </c>
      <c r="AS7" s="204" t="s">
        <v>306</v>
      </c>
      <c r="AT7" s="197" t="s">
        <v>219</v>
      </c>
      <c r="AU7" s="198" t="s">
        <v>217</v>
      </c>
      <c r="AV7" s="199" t="s">
        <v>304</v>
      </c>
      <c r="AW7" s="204" t="s">
        <v>307</v>
      </c>
      <c r="AX7" s="200" t="s">
        <v>302</v>
      </c>
      <c r="AY7" s="198" t="s">
        <v>253</v>
      </c>
      <c r="AZ7" s="201" t="s">
        <v>310</v>
      </c>
    </row>
    <row r="8" spans="1:52" s="18" customFormat="1" x14ac:dyDescent="0.25">
      <c r="A8" s="54"/>
      <c r="B8" s="55"/>
      <c r="C8" s="86"/>
      <c r="D8" s="116" t="str">
        <f>IFERROR(VLOOKUP(Tabella25[[#This Row],[Descrizione Prodotto]],Parametri_1!$F$4:$G$25,2,FALSE),"")</f>
        <v/>
      </c>
      <c r="E8" s="149" t="str">
        <f>IFERROR(VLOOKUP(Tabella25[[#This Row],[Descrizione Prodotto]],Parametri_1!$F$4:$H$25,3,FALSE),"")</f>
        <v/>
      </c>
      <c r="F8" s="145" t="str">
        <f>IFERROR(AVERAGE(Tabella25[[#This Row],[Produzione]],Tabella25[[#This Row],[Produzione ]],Tabella25[[#This Row],[Produzione  ]],Tabella25[[#This Row],[Produzione    ]],Tabella25[[#This Row],[Produzione     ]],Tabella25[[#This Row],[Produzione        ]]),"")</f>
        <v/>
      </c>
      <c r="G8" s="145" t="str">
        <f>IFERROR(IF(C8="SI",AVERAGE(Tabella25[[#This Row],[Produzione      ]],Tabella25[[#This Row],[Produzione       ]],Tabella25[[#This Row],[Produzione          ]]),""),"")</f>
        <v/>
      </c>
      <c r="H8" s="144"/>
      <c r="I8" s="34"/>
      <c r="J8" s="146"/>
      <c r="K8" s="34"/>
      <c r="L8" s="146"/>
      <c r="M8" s="145">
        <f t="shared" ref="M8:M28" si="0">J8*Parametro_intermambiabilità</f>
        <v>0</v>
      </c>
      <c r="N8" s="118" t="str">
        <f>IFERROR(IF(ISERROR(M8/(L8+M8)),"",M8/(L8+M8))," ")</f>
        <v/>
      </c>
      <c r="O8" s="119" t="str">
        <f t="shared" ref="O8:O28" si="1">IFERROR(E8*N8/Parametro_intermambiabilità,"")</f>
        <v/>
      </c>
      <c r="P8" s="119" t="str">
        <f t="shared" ref="P8:P28" si="2">IFERROR( IF(C8="NO",
  F8*IF(((F8-H8)/F8)&gt;0.9,0,IF(AND(((F8-H8)/F8)&lt;=0.9,((F8-H8)/F8)&gt;0.75),0.25,
    IF(AND(((F8-H8)/F8)&lt;=0.75,((F8-H8)/F8)&gt;0.5),0.5,
    IF(AND(((F8-H8)/F8)&lt;=0.5,((F8-H8)/F8)&gt;=0),1,
    1)))),
  G8*IF(((G8-H8)/G8)&gt;0.9,0,IF(AND(((G8-H8)/G8)&lt;=0.9,((G8-H8)/G8)&gt;0.75),0.25,
    IF(AND(((G8-H8)/G8)&lt;=0.75,((G8-H8)/G8)&gt;0.5),0.5,
    IF(AND(((G8-H8)/G8)&lt;=0.5,((G8-H8)/G8)&gt;=0),1,
    IF( ((G8-H8)/G8)&lt;0,1+ (-1*((G8-H8)/G8)),1)))))
   ),"")</f>
        <v/>
      </c>
      <c r="Q8" s="119" t="str">
        <f t="shared" ref="Q8:Q28" si="3">IFERROR(Ct*Pt_1*Ai*O8*P8,"")</f>
        <v/>
      </c>
      <c r="R8" s="30"/>
      <c r="S8" s="52"/>
      <c r="T8" s="52"/>
      <c r="U8" s="52"/>
      <c r="V8" s="30"/>
      <c r="W8" s="52"/>
      <c r="X8" s="52"/>
      <c r="Y8" s="52"/>
      <c r="Z8" s="30"/>
      <c r="AA8" s="52"/>
      <c r="AB8" s="52"/>
      <c r="AC8" s="52"/>
      <c r="AD8" s="30"/>
      <c r="AE8" s="52"/>
      <c r="AF8" s="52"/>
      <c r="AG8" s="52"/>
      <c r="AH8" s="30"/>
      <c r="AI8" s="52"/>
      <c r="AJ8" s="52"/>
      <c r="AK8" s="52"/>
      <c r="AL8" s="30"/>
      <c r="AM8" s="52"/>
      <c r="AN8" s="52"/>
      <c r="AO8" s="193"/>
      <c r="AP8" s="30"/>
      <c r="AQ8" s="52"/>
      <c r="AR8" s="53"/>
      <c r="AS8" s="205"/>
      <c r="AT8" s="30"/>
      <c r="AU8" s="52"/>
      <c r="AV8" s="53"/>
      <c r="AW8" s="205"/>
      <c r="AX8" s="30"/>
      <c r="AY8" s="52"/>
      <c r="AZ8" s="53"/>
    </row>
    <row r="9" spans="1:52" s="18" customFormat="1" x14ac:dyDescent="0.25">
      <c r="A9" s="54"/>
      <c r="B9" s="55"/>
      <c r="C9" s="86"/>
      <c r="D9" s="116" t="str">
        <f>IFERROR(VLOOKUP(Tabella25[[#This Row],[Descrizione Prodotto]],Parametri_1!$F$4:$G$25,2,FALSE),"")</f>
        <v/>
      </c>
      <c r="E9" s="117" t="str">
        <f>IFERROR(VLOOKUP(Tabella25[[#This Row],[Descrizione Prodotto]],Parametri_1!$F$4:$H$25,3,FALSE),"")</f>
        <v/>
      </c>
      <c r="F9" s="145" t="str">
        <f>IFERROR(AVERAGE(Tabella25[[#This Row],[Produzione]],Tabella25[[#This Row],[Produzione ]],Tabella25[[#This Row],[Produzione  ]],Tabella25[[#This Row],[Produzione    ]],Tabella25[[#This Row],[Produzione     ]],Tabella25[[#This Row],[Produzione        ]]),"")</f>
        <v/>
      </c>
      <c r="G9" s="145" t="str">
        <f>IFERROR(IF(C9="SI",AVERAGE(Tabella25[[#This Row],[Produzione      ]],Tabella25[[#This Row],[Produzione       ]],Tabella25[[#This Row],[Produzione          ]]),""),"")</f>
        <v/>
      </c>
      <c r="H9" s="144"/>
      <c r="I9" s="34"/>
      <c r="J9" s="146"/>
      <c r="K9" s="34"/>
      <c r="L9" s="146"/>
      <c r="M9" s="145">
        <f t="shared" ref="M9" si="4">J9*Parametro_intermambiabilità</f>
        <v>0</v>
      </c>
      <c r="N9" s="118" t="str">
        <f t="shared" ref="N9:N28" si="5">IFERROR(IF(ISERROR(M9/(L9+M9)),"",M9/(L9+M9))," ")</f>
        <v/>
      </c>
      <c r="O9" s="119" t="str">
        <f t="shared" si="1"/>
        <v/>
      </c>
      <c r="P9" s="119" t="str">
        <f t="shared" si="2"/>
        <v/>
      </c>
      <c r="Q9" s="119" t="str">
        <f t="shared" si="3"/>
        <v/>
      </c>
      <c r="R9" s="30"/>
      <c r="S9" s="52"/>
      <c r="T9" s="52"/>
      <c r="U9" s="52"/>
      <c r="V9" s="30"/>
      <c r="W9" s="52"/>
      <c r="X9" s="52"/>
      <c r="Y9" s="52"/>
      <c r="Z9" s="30"/>
      <c r="AA9" s="52"/>
      <c r="AB9" s="52"/>
      <c r="AC9" s="52"/>
      <c r="AD9" s="30"/>
      <c r="AE9" s="52"/>
      <c r="AF9" s="52"/>
      <c r="AG9" s="52"/>
      <c r="AH9" s="30"/>
      <c r="AI9" s="52"/>
      <c r="AJ9" s="52"/>
      <c r="AK9" s="52"/>
      <c r="AL9" s="30"/>
      <c r="AM9" s="52"/>
      <c r="AN9" s="52"/>
      <c r="AO9" s="193"/>
      <c r="AP9" s="30"/>
      <c r="AQ9" s="52"/>
      <c r="AR9" s="53"/>
      <c r="AS9" s="205"/>
      <c r="AT9" s="30"/>
      <c r="AU9" s="52"/>
      <c r="AV9" s="53"/>
      <c r="AW9" s="205"/>
      <c r="AX9" s="30"/>
      <c r="AY9" s="52"/>
      <c r="AZ9" s="53"/>
    </row>
    <row r="10" spans="1:52" s="18" customFormat="1" x14ac:dyDescent="0.25">
      <c r="A10" s="54"/>
      <c r="B10" s="55"/>
      <c r="C10" s="86"/>
      <c r="D10" s="116" t="str">
        <f>IFERROR(VLOOKUP(Tabella25[[#This Row],[Descrizione Prodotto]],Parametri_1!$F$4:$G$25,2,FALSE),"")</f>
        <v/>
      </c>
      <c r="E10" s="117" t="str">
        <f>IFERROR(VLOOKUP(Tabella25[[#This Row],[Descrizione Prodotto]],Parametri_1!$F$4:$H$25,3,FALSE),"")</f>
        <v/>
      </c>
      <c r="F10" s="145" t="str">
        <f>IFERROR(AVERAGE(Tabella25[[#This Row],[Produzione]],Tabella25[[#This Row],[Produzione ]],Tabella25[[#This Row],[Produzione  ]],Tabella25[[#This Row],[Produzione    ]],Tabella25[[#This Row],[Produzione     ]],Tabella25[[#This Row],[Produzione        ]]),"")</f>
        <v/>
      </c>
      <c r="G10" s="145" t="str">
        <f>IFERROR(IF(C10="SI",AVERAGE(Tabella25[[#This Row],[Produzione      ]],Tabella25[[#This Row],[Produzione       ]],Tabella25[[#This Row],[Produzione          ]]),""),"")</f>
        <v/>
      </c>
      <c r="H10" s="144"/>
      <c r="I10" s="34"/>
      <c r="J10" s="146"/>
      <c r="K10" s="34"/>
      <c r="L10" s="146"/>
      <c r="M10" s="153">
        <f t="shared" ref="M10" si="6">J10*Parametro_intermambiabilità</f>
        <v>0</v>
      </c>
      <c r="N10" s="154" t="str">
        <f t="shared" si="5"/>
        <v/>
      </c>
      <c r="O10" s="119" t="str">
        <f t="shared" si="1"/>
        <v/>
      </c>
      <c r="P10" s="119" t="str">
        <f t="shared" si="2"/>
        <v/>
      </c>
      <c r="Q10" s="119" t="str">
        <f t="shared" si="3"/>
        <v/>
      </c>
      <c r="R10" s="30"/>
      <c r="S10" s="52"/>
      <c r="T10" s="52"/>
      <c r="U10" s="52"/>
      <c r="V10" s="30"/>
      <c r="W10" s="52"/>
      <c r="X10" s="52"/>
      <c r="Y10" s="52"/>
      <c r="Z10" s="30"/>
      <c r="AA10" s="52"/>
      <c r="AB10" s="52"/>
      <c r="AC10" s="52"/>
      <c r="AD10" s="30"/>
      <c r="AE10" s="52"/>
      <c r="AF10" s="52"/>
      <c r="AG10" s="52"/>
      <c r="AH10" s="30"/>
      <c r="AI10" s="52"/>
      <c r="AJ10" s="52"/>
      <c r="AK10" s="52"/>
      <c r="AL10" s="30"/>
      <c r="AM10" s="52"/>
      <c r="AN10" s="52"/>
      <c r="AO10" s="193"/>
      <c r="AP10" s="30"/>
      <c r="AQ10" s="52"/>
      <c r="AR10" s="53"/>
      <c r="AS10" s="205"/>
      <c r="AT10" s="30"/>
      <c r="AU10" s="52"/>
      <c r="AV10" s="53"/>
      <c r="AW10" s="205"/>
      <c r="AX10" s="30"/>
      <c r="AY10" s="52"/>
      <c r="AZ10" s="53"/>
    </row>
    <row r="11" spans="1:52" s="18" customFormat="1" x14ac:dyDescent="0.25">
      <c r="A11" s="54"/>
      <c r="B11" s="55"/>
      <c r="C11" s="86"/>
      <c r="D11" s="116" t="str">
        <f>IFERROR(VLOOKUP(Tabella25[[#This Row],[Descrizione Prodotto]],Parametri_1!$F$4:$G$25,2,FALSE),"")</f>
        <v/>
      </c>
      <c r="E11" s="117" t="str">
        <f>IFERROR(VLOOKUP(Tabella25[[#This Row],[Descrizione Prodotto]],Parametri_1!$F$4:$H$25,3,FALSE),"")</f>
        <v/>
      </c>
      <c r="F11" s="145" t="str">
        <f>IFERROR(AVERAGE(Tabella25[[#This Row],[Produzione]],Tabella25[[#This Row],[Produzione ]],Tabella25[[#This Row],[Produzione  ]],Tabella25[[#This Row],[Produzione    ]],Tabella25[[#This Row],[Produzione     ]],Tabella25[[#This Row],[Produzione        ]]),"")</f>
        <v/>
      </c>
      <c r="G11" s="145" t="str">
        <f>IFERROR(IF(C11="SI",AVERAGE(Tabella25[[#This Row],[Produzione      ]],Tabella25[[#This Row],[Produzione       ]],Tabella25[[#This Row],[Produzione          ]]),""),"")</f>
        <v/>
      </c>
      <c r="H11" s="144"/>
      <c r="I11" s="34"/>
      <c r="J11" s="146"/>
      <c r="K11" s="34"/>
      <c r="L11" s="146"/>
      <c r="M11" s="145">
        <f t="shared" si="0"/>
        <v>0</v>
      </c>
      <c r="N11" s="118" t="str">
        <f t="shared" si="5"/>
        <v/>
      </c>
      <c r="O11" s="119" t="str">
        <f t="shared" si="1"/>
        <v/>
      </c>
      <c r="P11" s="119" t="str">
        <f t="shared" si="2"/>
        <v/>
      </c>
      <c r="Q11" s="119" t="str">
        <f t="shared" si="3"/>
        <v/>
      </c>
      <c r="R11" s="30"/>
      <c r="S11" s="52"/>
      <c r="T11" s="52"/>
      <c r="U11" s="52"/>
      <c r="V11" s="30"/>
      <c r="W11" s="52"/>
      <c r="X11" s="52"/>
      <c r="Y11" s="52"/>
      <c r="Z11" s="30"/>
      <c r="AA11" s="52"/>
      <c r="AB11" s="52"/>
      <c r="AC11" s="52"/>
      <c r="AD11" s="30"/>
      <c r="AE11" s="52"/>
      <c r="AF11" s="52"/>
      <c r="AG11" s="52"/>
      <c r="AH11" s="30"/>
      <c r="AI11" s="52"/>
      <c r="AJ11" s="52"/>
      <c r="AK11" s="52"/>
      <c r="AL11" s="30"/>
      <c r="AM11" s="52"/>
      <c r="AN11" s="53"/>
      <c r="AO11" s="195"/>
      <c r="AP11" s="30"/>
      <c r="AQ11" s="52"/>
      <c r="AR11" s="53"/>
      <c r="AS11" s="205"/>
      <c r="AT11" s="30"/>
      <c r="AU11" s="52"/>
      <c r="AV11" s="53"/>
      <c r="AW11" s="205"/>
      <c r="AX11" s="30"/>
      <c r="AY11" s="52"/>
      <c r="AZ11" s="53"/>
    </row>
    <row r="12" spans="1:52" s="18" customFormat="1" x14ac:dyDescent="0.25">
      <c r="A12" s="54"/>
      <c r="B12" s="55"/>
      <c r="C12" s="86"/>
      <c r="D12" s="116" t="str">
        <f>IFERROR(VLOOKUP(Tabella25[[#This Row],[Descrizione Prodotto]],Parametri_1!$F$4:$G$25,2,FALSE),"")</f>
        <v/>
      </c>
      <c r="E12" s="117" t="str">
        <f>IFERROR(VLOOKUP(Tabella25[[#This Row],[Descrizione Prodotto]],Parametri_1!$F$4:$H$25,3,FALSE),"")</f>
        <v/>
      </c>
      <c r="F12" s="145" t="str">
        <f>IFERROR(AVERAGE(Tabella25[[#This Row],[Produzione]],Tabella25[[#This Row],[Produzione ]],Tabella25[[#This Row],[Produzione  ]],Tabella25[[#This Row],[Produzione    ]],Tabella25[[#This Row],[Produzione     ]],Tabella25[[#This Row],[Produzione        ]]),"")</f>
        <v/>
      </c>
      <c r="G12" s="145" t="str">
        <f>IFERROR(IF(C12="SI",AVERAGE(Tabella25[[#This Row],[Produzione      ]],Tabella25[[#This Row],[Produzione       ]],Tabella25[[#This Row],[Produzione          ]]),""),"")</f>
        <v/>
      </c>
      <c r="H12" s="144"/>
      <c r="I12" s="34"/>
      <c r="J12" s="146"/>
      <c r="K12" s="34"/>
      <c r="L12" s="146"/>
      <c r="M12" s="145">
        <f t="shared" si="0"/>
        <v>0</v>
      </c>
      <c r="N12" s="118" t="str">
        <f t="shared" si="5"/>
        <v/>
      </c>
      <c r="O12" s="119" t="str">
        <f t="shared" si="1"/>
        <v/>
      </c>
      <c r="P12" s="119" t="str">
        <f t="shared" si="2"/>
        <v/>
      </c>
      <c r="Q12" s="119" t="str">
        <f t="shared" si="3"/>
        <v/>
      </c>
      <c r="R12" s="30"/>
      <c r="S12" s="52"/>
      <c r="T12" s="52"/>
      <c r="U12" s="52"/>
      <c r="V12" s="30"/>
      <c r="W12" s="52"/>
      <c r="X12" s="52"/>
      <c r="Y12" s="52"/>
      <c r="Z12" s="30"/>
      <c r="AA12" s="52"/>
      <c r="AB12" s="52"/>
      <c r="AC12" s="52"/>
      <c r="AD12" s="30"/>
      <c r="AE12" s="52"/>
      <c r="AF12" s="52"/>
      <c r="AG12" s="52"/>
      <c r="AH12" s="30"/>
      <c r="AI12" s="52"/>
      <c r="AJ12" s="52"/>
      <c r="AK12" s="52"/>
      <c r="AL12" s="30"/>
      <c r="AM12" s="52"/>
      <c r="AN12" s="53"/>
      <c r="AO12" s="195"/>
      <c r="AP12" s="30"/>
      <c r="AQ12" s="52"/>
      <c r="AR12" s="53"/>
      <c r="AS12" s="205"/>
      <c r="AT12" s="30"/>
      <c r="AU12" s="52"/>
      <c r="AV12" s="53"/>
      <c r="AW12" s="205"/>
      <c r="AX12" s="30"/>
      <c r="AY12" s="52"/>
      <c r="AZ12" s="53"/>
    </row>
    <row r="13" spans="1:52" s="18" customFormat="1" x14ac:dyDescent="0.25">
      <c r="A13" s="54"/>
      <c r="B13" s="55"/>
      <c r="C13" s="86"/>
      <c r="D13" s="116" t="str">
        <f>IFERROR(VLOOKUP(Tabella25[[#This Row],[Descrizione Prodotto]],Parametri_1!$F$4:$G$25,2,FALSE),"")</f>
        <v/>
      </c>
      <c r="E13" s="117" t="str">
        <f>IFERROR(VLOOKUP(Tabella25[[#This Row],[Descrizione Prodotto]],Parametri_1!$F$4:$H$25,3,FALSE),"")</f>
        <v/>
      </c>
      <c r="F13" s="145" t="str">
        <f>IFERROR(AVERAGE(Tabella25[[#This Row],[Produzione]],Tabella25[[#This Row],[Produzione ]],Tabella25[[#This Row],[Produzione  ]],Tabella25[[#This Row],[Produzione    ]],Tabella25[[#This Row],[Produzione     ]],Tabella25[[#This Row],[Produzione        ]]),"")</f>
        <v/>
      </c>
      <c r="G13" s="145" t="str">
        <f>IFERROR(IF(C13="SI",AVERAGE(Tabella25[[#This Row],[Produzione      ]],Tabella25[[#This Row],[Produzione       ]],Tabella25[[#This Row],[Produzione          ]]),""),"")</f>
        <v/>
      </c>
      <c r="H13" s="144"/>
      <c r="I13" s="34"/>
      <c r="J13" s="146"/>
      <c r="K13" s="34"/>
      <c r="L13" s="146"/>
      <c r="M13" s="145">
        <f t="shared" si="0"/>
        <v>0</v>
      </c>
      <c r="N13" s="118" t="str">
        <f t="shared" si="5"/>
        <v/>
      </c>
      <c r="O13" s="119" t="str">
        <f t="shared" si="1"/>
        <v/>
      </c>
      <c r="P13" s="119" t="str">
        <f t="shared" si="2"/>
        <v/>
      </c>
      <c r="Q13" s="119" t="str">
        <f t="shared" si="3"/>
        <v/>
      </c>
      <c r="R13" s="30"/>
      <c r="S13" s="52"/>
      <c r="T13" s="52"/>
      <c r="U13" s="52"/>
      <c r="V13" s="30"/>
      <c r="W13" s="52"/>
      <c r="X13" s="52"/>
      <c r="Y13" s="52"/>
      <c r="Z13" s="30"/>
      <c r="AA13" s="52"/>
      <c r="AB13" s="52"/>
      <c r="AC13" s="52"/>
      <c r="AD13" s="30"/>
      <c r="AE13" s="52"/>
      <c r="AF13" s="52"/>
      <c r="AG13" s="52"/>
      <c r="AH13" s="30"/>
      <c r="AI13" s="52"/>
      <c r="AJ13" s="52"/>
      <c r="AK13" s="52"/>
      <c r="AL13" s="30"/>
      <c r="AM13" s="52"/>
      <c r="AN13" s="53"/>
      <c r="AO13" s="195"/>
      <c r="AP13" s="30"/>
      <c r="AQ13" s="52"/>
      <c r="AR13" s="53"/>
      <c r="AS13" s="205"/>
      <c r="AT13" s="30"/>
      <c r="AU13" s="52"/>
      <c r="AV13" s="53"/>
      <c r="AW13" s="205"/>
      <c r="AX13" s="30"/>
      <c r="AY13" s="52"/>
      <c r="AZ13" s="53"/>
    </row>
    <row r="14" spans="1:52" s="18" customFormat="1" x14ac:dyDescent="0.25">
      <c r="A14" s="54"/>
      <c r="B14" s="55"/>
      <c r="C14" s="86"/>
      <c r="D14" s="116" t="str">
        <f>IFERROR(VLOOKUP(Tabella25[[#This Row],[Descrizione Prodotto]],Parametri_1!$F$4:$G$25,2,FALSE),"")</f>
        <v/>
      </c>
      <c r="E14" s="117" t="str">
        <f>IFERROR(VLOOKUP(Tabella25[[#This Row],[Descrizione Prodotto]],Parametri_1!$F$4:$H$25,3,FALSE),"")</f>
        <v/>
      </c>
      <c r="F14" s="145" t="str">
        <f>IFERROR(AVERAGE(Tabella25[[#This Row],[Produzione]],Tabella25[[#This Row],[Produzione ]],Tabella25[[#This Row],[Produzione  ]],Tabella25[[#This Row],[Produzione    ]],Tabella25[[#This Row],[Produzione     ]],Tabella25[[#This Row],[Produzione        ]]),"")</f>
        <v/>
      </c>
      <c r="G14" s="145" t="str">
        <f>IFERROR(IF(C14="SI",AVERAGE(Tabella25[[#This Row],[Produzione      ]],Tabella25[[#This Row],[Produzione       ]],Tabella25[[#This Row],[Produzione          ]]),""),"")</f>
        <v/>
      </c>
      <c r="H14" s="144"/>
      <c r="I14" s="34"/>
      <c r="J14" s="146"/>
      <c r="K14" s="34"/>
      <c r="L14" s="146"/>
      <c r="M14" s="145">
        <f t="shared" si="0"/>
        <v>0</v>
      </c>
      <c r="N14" s="118" t="str">
        <f t="shared" si="5"/>
        <v/>
      </c>
      <c r="O14" s="119" t="str">
        <f t="shared" si="1"/>
        <v/>
      </c>
      <c r="P14" s="119" t="str">
        <f t="shared" si="2"/>
        <v/>
      </c>
      <c r="Q14" s="119" t="str">
        <f t="shared" si="3"/>
        <v/>
      </c>
      <c r="R14" s="30"/>
      <c r="S14" s="52"/>
      <c r="T14" s="52"/>
      <c r="U14" s="52"/>
      <c r="V14" s="30"/>
      <c r="W14" s="52"/>
      <c r="X14" s="52"/>
      <c r="Y14" s="52"/>
      <c r="Z14" s="30"/>
      <c r="AA14" s="52"/>
      <c r="AB14" s="52"/>
      <c r="AC14" s="52"/>
      <c r="AD14" s="30"/>
      <c r="AE14" s="52"/>
      <c r="AF14" s="52"/>
      <c r="AG14" s="52"/>
      <c r="AH14" s="30"/>
      <c r="AI14" s="52"/>
      <c r="AJ14" s="52"/>
      <c r="AK14" s="52"/>
      <c r="AL14" s="30"/>
      <c r="AM14" s="52"/>
      <c r="AN14" s="53"/>
      <c r="AO14" s="195"/>
      <c r="AP14" s="30"/>
      <c r="AQ14" s="52"/>
      <c r="AR14" s="53"/>
      <c r="AS14" s="205"/>
      <c r="AT14" s="30"/>
      <c r="AU14" s="52"/>
      <c r="AV14" s="53"/>
      <c r="AW14" s="205"/>
      <c r="AX14" s="30"/>
      <c r="AY14" s="52"/>
      <c r="AZ14" s="53"/>
    </row>
    <row r="15" spans="1:52" s="18" customFormat="1" x14ac:dyDescent="0.25">
      <c r="A15" s="54"/>
      <c r="B15" s="55"/>
      <c r="C15" s="86"/>
      <c r="D15" s="116" t="str">
        <f>IFERROR(VLOOKUP(Tabella25[[#This Row],[Descrizione Prodotto]],Parametri_1!$F$4:$G$25,2,FALSE),"")</f>
        <v/>
      </c>
      <c r="E15" s="117" t="str">
        <f>IFERROR(VLOOKUP(Tabella25[[#This Row],[Descrizione Prodotto]],Parametri_1!$F$4:$H$25,3,FALSE),"")</f>
        <v/>
      </c>
      <c r="F15" s="145" t="str">
        <f>IFERROR(AVERAGE(Tabella25[[#This Row],[Produzione]],Tabella25[[#This Row],[Produzione ]],Tabella25[[#This Row],[Produzione  ]],Tabella25[[#This Row],[Produzione    ]],Tabella25[[#This Row],[Produzione     ]],Tabella25[[#This Row],[Produzione        ]]),"")</f>
        <v/>
      </c>
      <c r="G15" s="145" t="str">
        <f>IFERROR(IF(C15="SI",AVERAGE(Tabella25[[#This Row],[Produzione      ]],Tabella25[[#This Row],[Produzione       ]],Tabella25[[#This Row],[Produzione          ]]),""),"")</f>
        <v/>
      </c>
      <c r="H15" s="144"/>
      <c r="I15" s="34"/>
      <c r="J15" s="146"/>
      <c r="K15" s="34"/>
      <c r="L15" s="146"/>
      <c r="M15" s="145">
        <f t="shared" si="0"/>
        <v>0</v>
      </c>
      <c r="N15" s="118" t="str">
        <f t="shared" si="5"/>
        <v/>
      </c>
      <c r="O15" s="119" t="str">
        <f t="shared" si="1"/>
        <v/>
      </c>
      <c r="P15" s="119" t="str">
        <f t="shared" si="2"/>
        <v/>
      </c>
      <c r="Q15" s="119" t="str">
        <f t="shared" si="3"/>
        <v/>
      </c>
      <c r="R15" s="30"/>
      <c r="S15" s="52"/>
      <c r="T15" s="52"/>
      <c r="U15" s="52"/>
      <c r="V15" s="30"/>
      <c r="W15" s="52"/>
      <c r="X15" s="52"/>
      <c r="Y15" s="52"/>
      <c r="Z15" s="30"/>
      <c r="AA15" s="52"/>
      <c r="AB15" s="52"/>
      <c r="AC15" s="52"/>
      <c r="AD15" s="30"/>
      <c r="AE15" s="52"/>
      <c r="AF15" s="52"/>
      <c r="AG15" s="52"/>
      <c r="AH15" s="30"/>
      <c r="AI15" s="52"/>
      <c r="AJ15" s="52"/>
      <c r="AK15" s="52"/>
      <c r="AL15" s="30"/>
      <c r="AM15" s="52"/>
      <c r="AN15" s="53"/>
      <c r="AO15" s="195"/>
      <c r="AP15" s="30"/>
      <c r="AQ15" s="52"/>
      <c r="AR15" s="53"/>
      <c r="AS15" s="205"/>
      <c r="AT15" s="30"/>
      <c r="AU15" s="52"/>
      <c r="AV15" s="53"/>
      <c r="AW15" s="205"/>
      <c r="AX15" s="30"/>
      <c r="AY15" s="52"/>
      <c r="AZ15" s="53"/>
    </row>
    <row r="16" spans="1:52" s="18" customFormat="1" x14ac:dyDescent="0.25">
      <c r="A16" s="54"/>
      <c r="B16" s="55"/>
      <c r="C16" s="128"/>
      <c r="D16" s="116" t="str">
        <f>IFERROR(VLOOKUP(Tabella25[[#This Row],[Descrizione Prodotto]],Parametri_1!$F$4:$G$25,2,FALSE),"")</f>
        <v/>
      </c>
      <c r="E16" s="117" t="str">
        <f>IFERROR(VLOOKUP(Tabella25[[#This Row],[Descrizione Prodotto]],Parametri_1!$F$4:$H$25,3,FALSE),"")</f>
        <v/>
      </c>
      <c r="F16" s="145" t="str">
        <f>IFERROR(AVERAGE(Tabella25[[#This Row],[Produzione]],Tabella25[[#This Row],[Produzione ]],Tabella25[[#This Row],[Produzione  ]],Tabella25[[#This Row],[Produzione    ]],Tabella25[[#This Row],[Produzione     ]],Tabella25[[#This Row],[Produzione        ]]),"")</f>
        <v/>
      </c>
      <c r="G16" s="145" t="str">
        <f>IFERROR(IF(C16="SI",AVERAGE(Tabella25[[#This Row],[Produzione      ]],Tabella25[[#This Row],[Produzione       ]],Tabella25[[#This Row],[Produzione          ]]),""),"")</f>
        <v/>
      </c>
      <c r="H16" s="144"/>
      <c r="I16" s="269"/>
      <c r="J16" s="146"/>
      <c r="K16" s="269"/>
      <c r="L16" s="146"/>
      <c r="M16" s="145">
        <f t="shared" si="0"/>
        <v>0</v>
      </c>
      <c r="N16" s="118" t="str">
        <f t="shared" si="5"/>
        <v/>
      </c>
      <c r="O16" s="119" t="str">
        <f t="shared" si="1"/>
        <v/>
      </c>
      <c r="P16" s="119" t="str">
        <f t="shared" si="2"/>
        <v/>
      </c>
      <c r="Q16" s="119" t="str">
        <f t="shared" si="3"/>
        <v/>
      </c>
      <c r="R16" s="30"/>
      <c r="S16" s="52"/>
      <c r="T16" s="110"/>
      <c r="U16" s="110"/>
      <c r="V16" s="30"/>
      <c r="W16" s="52"/>
      <c r="X16" s="110"/>
      <c r="Y16" s="110"/>
      <c r="Z16" s="109"/>
      <c r="AA16" s="110"/>
      <c r="AB16" s="110"/>
      <c r="AC16" s="110"/>
      <c r="AD16" s="109"/>
      <c r="AE16" s="110"/>
      <c r="AF16" s="110"/>
      <c r="AG16" s="110"/>
      <c r="AH16" s="109"/>
      <c r="AI16" s="110"/>
      <c r="AJ16" s="110"/>
      <c r="AK16" s="110"/>
      <c r="AL16" s="109"/>
      <c r="AM16" s="110"/>
      <c r="AN16" s="53"/>
      <c r="AO16" s="194"/>
      <c r="AP16" s="109"/>
      <c r="AQ16" s="110"/>
      <c r="AR16" s="202"/>
      <c r="AS16" s="206"/>
      <c r="AT16" s="109"/>
      <c r="AU16" s="110"/>
      <c r="AV16" s="202"/>
      <c r="AW16" s="206"/>
      <c r="AX16" s="109"/>
      <c r="AY16" s="110"/>
      <c r="AZ16" s="53"/>
    </row>
    <row r="17" spans="1:52" s="18" customFormat="1" x14ac:dyDescent="0.25">
      <c r="A17" s="54"/>
      <c r="B17" s="55"/>
      <c r="C17" s="128"/>
      <c r="D17" s="116" t="str">
        <f>IFERROR(VLOOKUP(Tabella25[[#This Row],[Descrizione Prodotto]],Parametri_1!$F$4:$G$25,2,FALSE),"")</f>
        <v/>
      </c>
      <c r="E17" s="117" t="str">
        <f>IFERROR(VLOOKUP(Tabella25[[#This Row],[Descrizione Prodotto]],Parametri_1!$F$4:$H$25,3,FALSE),"")</f>
        <v/>
      </c>
      <c r="F17" s="145" t="str">
        <f>IFERROR(AVERAGE(Tabella25[[#This Row],[Produzione]],Tabella25[[#This Row],[Produzione ]],Tabella25[[#This Row],[Produzione  ]],Tabella25[[#This Row],[Produzione    ]],Tabella25[[#This Row],[Produzione     ]],Tabella25[[#This Row],[Produzione        ]]),"")</f>
        <v/>
      </c>
      <c r="G17" s="145" t="str">
        <f>IFERROR(IF(C17="SI",AVERAGE(Tabella25[[#This Row],[Produzione      ]],Tabella25[[#This Row],[Produzione       ]],Tabella25[[#This Row],[Produzione          ]]),""),"")</f>
        <v/>
      </c>
      <c r="H17" s="144"/>
      <c r="I17" s="269"/>
      <c r="J17" s="146"/>
      <c r="K17" s="269"/>
      <c r="L17" s="146"/>
      <c r="M17" s="145">
        <f t="shared" si="0"/>
        <v>0</v>
      </c>
      <c r="N17" s="118" t="str">
        <f t="shared" si="5"/>
        <v/>
      </c>
      <c r="O17" s="119" t="str">
        <f t="shared" si="1"/>
        <v/>
      </c>
      <c r="P17" s="119" t="str">
        <f t="shared" si="2"/>
        <v/>
      </c>
      <c r="Q17" s="119" t="str">
        <f t="shared" si="3"/>
        <v/>
      </c>
      <c r="R17" s="30"/>
      <c r="S17" s="52"/>
      <c r="T17" s="110"/>
      <c r="U17" s="110"/>
      <c r="V17" s="30"/>
      <c r="W17" s="52"/>
      <c r="X17" s="110"/>
      <c r="Y17" s="110"/>
      <c r="Z17" s="109"/>
      <c r="AA17" s="110"/>
      <c r="AB17" s="110"/>
      <c r="AC17" s="110"/>
      <c r="AD17" s="109"/>
      <c r="AE17" s="110"/>
      <c r="AF17" s="110"/>
      <c r="AG17" s="110"/>
      <c r="AH17" s="109"/>
      <c r="AI17" s="110"/>
      <c r="AJ17" s="110"/>
      <c r="AK17" s="110"/>
      <c r="AL17" s="109"/>
      <c r="AM17" s="110"/>
      <c r="AN17" s="53"/>
      <c r="AO17" s="194"/>
      <c r="AP17" s="109"/>
      <c r="AQ17" s="110"/>
      <c r="AR17" s="202"/>
      <c r="AS17" s="206"/>
      <c r="AT17" s="109"/>
      <c r="AU17" s="110"/>
      <c r="AV17" s="202"/>
      <c r="AW17" s="206"/>
      <c r="AX17" s="109"/>
      <c r="AY17" s="110"/>
      <c r="AZ17" s="53"/>
    </row>
    <row r="18" spans="1:52" s="18" customFormat="1" x14ac:dyDescent="0.25">
      <c r="A18" s="107"/>
      <c r="B18" s="108"/>
      <c r="C18" s="128"/>
      <c r="D18" s="116" t="str">
        <f>IFERROR(VLOOKUP(Tabella25[[#This Row],[Descrizione Prodotto]],Parametri_1!$F$4:$G$25,2,FALSE),"")</f>
        <v/>
      </c>
      <c r="E18" s="117" t="str">
        <f>IFERROR(VLOOKUP(Tabella25[[#This Row],[Descrizione Prodotto]],Parametri_1!$F$4:$H$25,3,FALSE),"")</f>
        <v/>
      </c>
      <c r="F18" s="145" t="str">
        <f>IFERROR(AVERAGE(Tabella25[[#This Row],[Produzione]],Tabella25[[#This Row],[Produzione ]],Tabella25[[#This Row],[Produzione  ]],Tabella25[[#This Row],[Produzione    ]],Tabella25[[#This Row],[Produzione     ]],Tabella25[[#This Row],[Produzione        ]]),"")</f>
        <v/>
      </c>
      <c r="G18" s="145" t="str">
        <f>IFERROR(IF(C18="SI",AVERAGE(Tabella25[[#This Row],[Produzione      ]],Tabella25[[#This Row],[Produzione       ]],Tabella25[[#This Row],[Produzione          ]]),""),"")</f>
        <v/>
      </c>
      <c r="H18" s="144"/>
      <c r="I18" s="269"/>
      <c r="J18" s="146"/>
      <c r="K18" s="269"/>
      <c r="L18" s="146"/>
      <c r="M18" s="145">
        <f t="shared" si="0"/>
        <v>0</v>
      </c>
      <c r="N18" s="118" t="str">
        <f t="shared" si="5"/>
        <v/>
      </c>
      <c r="O18" s="119" t="str">
        <f t="shared" si="1"/>
        <v/>
      </c>
      <c r="P18" s="119" t="str">
        <f t="shared" si="2"/>
        <v/>
      </c>
      <c r="Q18" s="119" t="str">
        <f t="shared" si="3"/>
        <v/>
      </c>
      <c r="R18" s="30"/>
      <c r="S18" s="52"/>
      <c r="T18" s="110"/>
      <c r="U18" s="110"/>
      <c r="V18" s="30"/>
      <c r="W18" s="52"/>
      <c r="X18" s="110"/>
      <c r="Y18" s="110"/>
      <c r="Z18" s="109"/>
      <c r="AA18" s="110"/>
      <c r="AB18" s="110"/>
      <c r="AC18" s="110"/>
      <c r="AD18" s="109"/>
      <c r="AE18" s="110"/>
      <c r="AF18" s="110"/>
      <c r="AG18" s="110"/>
      <c r="AH18" s="109"/>
      <c r="AI18" s="110"/>
      <c r="AJ18" s="110"/>
      <c r="AK18" s="110"/>
      <c r="AL18" s="109"/>
      <c r="AM18" s="110"/>
      <c r="AN18" s="53"/>
      <c r="AO18" s="194"/>
      <c r="AP18" s="109"/>
      <c r="AQ18" s="110"/>
      <c r="AR18" s="202"/>
      <c r="AS18" s="206"/>
      <c r="AT18" s="109"/>
      <c r="AU18" s="110"/>
      <c r="AV18" s="202"/>
      <c r="AW18" s="206"/>
      <c r="AX18" s="109"/>
      <c r="AY18" s="110"/>
      <c r="AZ18" s="53"/>
    </row>
    <row r="19" spans="1:52" s="18" customFormat="1" x14ac:dyDescent="0.25">
      <c r="A19" s="107"/>
      <c r="B19" s="108"/>
      <c r="C19" s="128"/>
      <c r="D19" s="116" t="str">
        <f>IFERROR(VLOOKUP(Tabella25[[#This Row],[Descrizione Prodotto]],Parametri_1!$F$4:$G$25,2,FALSE),"")</f>
        <v/>
      </c>
      <c r="E19" s="117" t="str">
        <f>IFERROR(VLOOKUP(Tabella25[[#This Row],[Descrizione Prodotto]],Parametri_1!$F$4:$H$25,3,FALSE),"")</f>
        <v/>
      </c>
      <c r="F19" s="145" t="str">
        <f>IFERROR(AVERAGE(Tabella25[[#This Row],[Produzione]],Tabella25[[#This Row],[Produzione ]],Tabella25[[#This Row],[Produzione  ]],Tabella25[[#This Row],[Produzione    ]],Tabella25[[#This Row],[Produzione     ]],Tabella25[[#This Row],[Produzione        ]]),"")</f>
        <v/>
      </c>
      <c r="G19" s="145" t="str">
        <f>IFERROR(IF(C19="SI",AVERAGE(Tabella25[[#This Row],[Produzione      ]],Tabella25[[#This Row],[Produzione       ]],Tabella25[[#This Row],[Produzione          ]]),""),"")</f>
        <v/>
      </c>
      <c r="H19" s="144"/>
      <c r="I19" s="269"/>
      <c r="J19" s="146"/>
      <c r="K19" s="269"/>
      <c r="L19" s="146"/>
      <c r="M19" s="145">
        <f t="shared" si="0"/>
        <v>0</v>
      </c>
      <c r="N19" s="118" t="str">
        <f t="shared" si="5"/>
        <v/>
      </c>
      <c r="O19" s="119" t="str">
        <f t="shared" si="1"/>
        <v/>
      </c>
      <c r="P19" s="119" t="str">
        <f t="shared" si="2"/>
        <v/>
      </c>
      <c r="Q19" s="119" t="str">
        <f t="shared" si="3"/>
        <v/>
      </c>
      <c r="R19" s="30"/>
      <c r="S19" s="52"/>
      <c r="T19" s="110"/>
      <c r="U19" s="110"/>
      <c r="V19" s="30"/>
      <c r="W19" s="52"/>
      <c r="X19" s="110"/>
      <c r="Y19" s="110"/>
      <c r="Z19" s="109"/>
      <c r="AA19" s="110"/>
      <c r="AB19" s="110"/>
      <c r="AC19" s="110"/>
      <c r="AD19" s="109"/>
      <c r="AE19" s="110"/>
      <c r="AF19" s="110"/>
      <c r="AG19" s="110"/>
      <c r="AH19" s="109"/>
      <c r="AI19" s="110"/>
      <c r="AJ19" s="110"/>
      <c r="AK19" s="110"/>
      <c r="AL19" s="109"/>
      <c r="AM19" s="110"/>
      <c r="AN19" s="53"/>
      <c r="AO19" s="194"/>
      <c r="AP19" s="109"/>
      <c r="AQ19" s="110"/>
      <c r="AR19" s="202"/>
      <c r="AS19" s="206"/>
      <c r="AT19" s="109"/>
      <c r="AU19" s="110"/>
      <c r="AV19" s="202"/>
      <c r="AW19" s="206"/>
      <c r="AX19" s="109"/>
      <c r="AY19" s="110"/>
      <c r="AZ19" s="53"/>
    </row>
    <row r="20" spans="1:52" s="18" customFormat="1" x14ac:dyDescent="0.25">
      <c r="A20" s="107"/>
      <c r="B20" s="108"/>
      <c r="C20" s="128"/>
      <c r="D20" s="116" t="str">
        <f>IFERROR(VLOOKUP(Tabella25[[#This Row],[Descrizione Prodotto]],Parametri_1!$F$4:$G$25,2,FALSE),"")</f>
        <v/>
      </c>
      <c r="E20" s="117" t="str">
        <f>IFERROR(VLOOKUP(Tabella25[[#This Row],[Descrizione Prodotto]],Parametri_1!$F$4:$H$25,3,FALSE),"")</f>
        <v/>
      </c>
      <c r="F20" s="145" t="str">
        <f>IFERROR(AVERAGE(Tabella25[[#This Row],[Produzione]],Tabella25[[#This Row],[Produzione ]],Tabella25[[#This Row],[Produzione  ]],Tabella25[[#This Row],[Produzione    ]],Tabella25[[#This Row],[Produzione     ]],Tabella25[[#This Row],[Produzione        ]]),"")</f>
        <v/>
      </c>
      <c r="G20" s="145" t="str">
        <f>IFERROR(IF(C20="SI",AVERAGE(Tabella25[[#This Row],[Produzione      ]],Tabella25[[#This Row],[Produzione       ]],Tabella25[[#This Row],[Produzione          ]]),""),"")</f>
        <v/>
      </c>
      <c r="H20" s="144"/>
      <c r="I20" s="269"/>
      <c r="J20" s="146"/>
      <c r="K20" s="269"/>
      <c r="L20" s="146"/>
      <c r="M20" s="145">
        <f t="shared" si="0"/>
        <v>0</v>
      </c>
      <c r="N20" s="118" t="str">
        <f t="shared" si="5"/>
        <v/>
      </c>
      <c r="O20" s="119" t="str">
        <f t="shared" si="1"/>
        <v/>
      </c>
      <c r="P20" s="119" t="str">
        <f t="shared" si="2"/>
        <v/>
      </c>
      <c r="Q20" s="119" t="str">
        <f t="shared" si="3"/>
        <v/>
      </c>
      <c r="R20" s="30"/>
      <c r="S20" s="52"/>
      <c r="T20" s="110"/>
      <c r="U20" s="110"/>
      <c r="V20" s="30"/>
      <c r="W20" s="52"/>
      <c r="X20" s="110"/>
      <c r="Y20" s="110"/>
      <c r="Z20" s="109"/>
      <c r="AA20" s="110"/>
      <c r="AB20" s="110"/>
      <c r="AC20" s="110"/>
      <c r="AD20" s="109"/>
      <c r="AE20" s="110"/>
      <c r="AF20" s="110"/>
      <c r="AG20" s="110"/>
      <c r="AH20" s="109"/>
      <c r="AI20" s="110"/>
      <c r="AJ20" s="110"/>
      <c r="AK20" s="110"/>
      <c r="AL20" s="109"/>
      <c r="AM20" s="110"/>
      <c r="AN20" s="53"/>
      <c r="AO20" s="195"/>
      <c r="AP20" s="109"/>
      <c r="AQ20" s="110"/>
      <c r="AR20" s="202"/>
      <c r="AS20" s="206"/>
      <c r="AT20" s="109"/>
      <c r="AU20" s="110"/>
      <c r="AV20" s="202"/>
      <c r="AW20" s="206"/>
      <c r="AX20" s="109"/>
      <c r="AY20" s="110"/>
      <c r="AZ20" s="53"/>
    </row>
    <row r="21" spans="1:52" s="18" customFormat="1" x14ac:dyDescent="0.25">
      <c r="A21" s="107"/>
      <c r="B21" s="108"/>
      <c r="C21" s="128"/>
      <c r="D21" s="116" t="str">
        <f>IFERROR(VLOOKUP(Tabella25[[#This Row],[Descrizione Prodotto]],Parametri_1!$F$4:$G$25,2,FALSE),"")</f>
        <v/>
      </c>
      <c r="E21" s="117" t="str">
        <f>IFERROR(VLOOKUP(Tabella25[[#This Row],[Descrizione Prodotto]],Parametri_1!$F$4:$H$25,3,FALSE),"")</f>
        <v/>
      </c>
      <c r="F21" s="145" t="str">
        <f>IFERROR(AVERAGE(Tabella25[[#This Row],[Produzione]],Tabella25[[#This Row],[Produzione ]],Tabella25[[#This Row],[Produzione  ]],Tabella25[[#This Row],[Produzione    ]],Tabella25[[#This Row],[Produzione     ]],Tabella25[[#This Row],[Produzione        ]]),"")</f>
        <v/>
      </c>
      <c r="G21" s="145" t="str">
        <f>IFERROR(IF(C21="SI",AVERAGE(Tabella25[[#This Row],[Produzione      ]],Tabella25[[#This Row],[Produzione       ]],Tabella25[[#This Row],[Produzione          ]]),""),"")</f>
        <v/>
      </c>
      <c r="H21" s="144"/>
      <c r="I21" s="269"/>
      <c r="J21" s="146"/>
      <c r="K21" s="269"/>
      <c r="L21" s="146"/>
      <c r="M21" s="145">
        <f t="shared" si="0"/>
        <v>0</v>
      </c>
      <c r="N21" s="118" t="str">
        <f t="shared" si="5"/>
        <v/>
      </c>
      <c r="O21" s="119" t="str">
        <f t="shared" si="1"/>
        <v/>
      </c>
      <c r="P21" s="119" t="str">
        <f t="shared" si="2"/>
        <v/>
      </c>
      <c r="Q21" s="119" t="str">
        <f t="shared" si="3"/>
        <v/>
      </c>
      <c r="R21" s="30"/>
      <c r="S21" s="52"/>
      <c r="T21" s="110"/>
      <c r="U21" s="110"/>
      <c r="V21" s="30"/>
      <c r="W21" s="52"/>
      <c r="X21" s="110"/>
      <c r="Y21" s="110"/>
      <c r="Z21" s="109"/>
      <c r="AA21" s="110"/>
      <c r="AB21" s="110"/>
      <c r="AC21" s="110"/>
      <c r="AD21" s="109"/>
      <c r="AE21" s="110"/>
      <c r="AF21" s="110"/>
      <c r="AG21" s="110"/>
      <c r="AH21" s="109"/>
      <c r="AI21" s="110"/>
      <c r="AJ21" s="110"/>
      <c r="AK21" s="110"/>
      <c r="AL21" s="109"/>
      <c r="AM21" s="110"/>
      <c r="AN21" s="53"/>
      <c r="AO21" s="194"/>
      <c r="AP21" s="109"/>
      <c r="AQ21" s="110"/>
      <c r="AR21" s="202"/>
      <c r="AS21" s="206"/>
      <c r="AT21" s="109"/>
      <c r="AU21" s="110"/>
      <c r="AV21" s="202"/>
      <c r="AW21" s="206"/>
      <c r="AX21" s="109"/>
      <c r="AY21" s="110"/>
      <c r="AZ21" s="53"/>
    </row>
    <row r="22" spans="1:52" s="18" customFormat="1" x14ac:dyDescent="0.25">
      <c r="A22" s="107"/>
      <c r="B22" s="108"/>
      <c r="C22" s="128"/>
      <c r="D22" s="116" t="str">
        <f>IFERROR(VLOOKUP(Tabella25[[#This Row],[Descrizione Prodotto]],Parametri_1!$F$4:$G$25,2,FALSE),"")</f>
        <v/>
      </c>
      <c r="E22" s="117" t="str">
        <f>IFERROR(VLOOKUP(Tabella25[[#This Row],[Descrizione Prodotto]],Parametri_1!$F$4:$H$25,3,FALSE),"")</f>
        <v/>
      </c>
      <c r="F22" s="145" t="str">
        <f>IFERROR(AVERAGE(Tabella25[[#This Row],[Produzione]],Tabella25[[#This Row],[Produzione ]],Tabella25[[#This Row],[Produzione  ]],Tabella25[[#This Row],[Produzione    ]],Tabella25[[#This Row],[Produzione     ]],Tabella25[[#This Row],[Produzione        ]]),"")</f>
        <v/>
      </c>
      <c r="G22" s="145" t="str">
        <f>IFERROR(IF(C22="SI",AVERAGE(Tabella25[[#This Row],[Produzione      ]],Tabella25[[#This Row],[Produzione       ]],Tabella25[[#This Row],[Produzione          ]]),""),"")</f>
        <v/>
      </c>
      <c r="H22" s="144"/>
      <c r="I22" s="269"/>
      <c r="J22" s="146"/>
      <c r="K22" s="269"/>
      <c r="L22" s="146"/>
      <c r="M22" s="145">
        <f t="shared" si="0"/>
        <v>0</v>
      </c>
      <c r="N22" s="118" t="str">
        <f t="shared" si="5"/>
        <v/>
      </c>
      <c r="O22" s="119" t="str">
        <f t="shared" si="1"/>
        <v/>
      </c>
      <c r="P22" s="119" t="str">
        <f t="shared" si="2"/>
        <v/>
      </c>
      <c r="Q22" s="119" t="str">
        <f t="shared" si="3"/>
        <v/>
      </c>
      <c r="R22" s="30"/>
      <c r="S22" s="52"/>
      <c r="T22" s="110"/>
      <c r="U22" s="110"/>
      <c r="V22" s="30"/>
      <c r="W22" s="52"/>
      <c r="X22" s="110"/>
      <c r="Y22" s="110"/>
      <c r="Z22" s="109"/>
      <c r="AA22" s="110"/>
      <c r="AB22" s="110"/>
      <c r="AC22" s="110"/>
      <c r="AD22" s="109"/>
      <c r="AE22" s="110"/>
      <c r="AF22" s="110"/>
      <c r="AG22" s="110"/>
      <c r="AH22" s="109"/>
      <c r="AI22" s="110"/>
      <c r="AJ22" s="110"/>
      <c r="AK22" s="110"/>
      <c r="AL22" s="109"/>
      <c r="AM22" s="110"/>
      <c r="AN22" s="53"/>
      <c r="AO22" s="194"/>
      <c r="AP22" s="109"/>
      <c r="AQ22" s="110"/>
      <c r="AR22" s="202"/>
      <c r="AS22" s="206"/>
      <c r="AT22" s="109"/>
      <c r="AU22" s="110"/>
      <c r="AV22" s="202"/>
      <c r="AW22" s="206"/>
      <c r="AX22" s="109"/>
      <c r="AY22" s="110"/>
      <c r="AZ22" s="53"/>
    </row>
    <row r="23" spans="1:52" s="18" customFormat="1" x14ac:dyDescent="0.25">
      <c r="A23" s="107"/>
      <c r="B23" s="108"/>
      <c r="C23" s="128"/>
      <c r="D23" s="116" t="str">
        <f>IFERROR(VLOOKUP(Tabella25[[#This Row],[Descrizione Prodotto]],Parametri_1!$F$4:$G$25,2,FALSE),"")</f>
        <v/>
      </c>
      <c r="E23" s="117" t="str">
        <f>IFERROR(VLOOKUP(Tabella25[[#This Row],[Descrizione Prodotto]],Parametri_1!$F$4:$H$25,3,FALSE),"")</f>
        <v/>
      </c>
      <c r="F23" s="145" t="str">
        <f>IFERROR(AVERAGE(Tabella25[[#This Row],[Produzione]],Tabella25[[#This Row],[Produzione ]],Tabella25[[#This Row],[Produzione  ]],Tabella25[[#This Row],[Produzione    ]],Tabella25[[#This Row],[Produzione     ]],Tabella25[[#This Row],[Produzione        ]]),"")</f>
        <v/>
      </c>
      <c r="G23" s="145" t="str">
        <f>IFERROR(IF(C23="SI",AVERAGE(Tabella25[[#This Row],[Produzione      ]],Tabella25[[#This Row],[Produzione       ]],Tabella25[[#This Row],[Produzione          ]]),""),"")</f>
        <v/>
      </c>
      <c r="H23" s="144"/>
      <c r="I23" s="269"/>
      <c r="J23" s="146"/>
      <c r="K23" s="269"/>
      <c r="L23" s="146"/>
      <c r="M23" s="145">
        <f t="shared" si="0"/>
        <v>0</v>
      </c>
      <c r="N23" s="118" t="str">
        <f t="shared" si="5"/>
        <v/>
      </c>
      <c r="O23" s="119" t="str">
        <f t="shared" si="1"/>
        <v/>
      </c>
      <c r="P23" s="119" t="str">
        <f t="shared" si="2"/>
        <v/>
      </c>
      <c r="Q23" s="119" t="str">
        <f t="shared" si="3"/>
        <v/>
      </c>
      <c r="R23" s="30"/>
      <c r="S23" s="52"/>
      <c r="T23" s="110"/>
      <c r="U23" s="110"/>
      <c r="V23" s="30"/>
      <c r="W23" s="52"/>
      <c r="X23" s="110"/>
      <c r="Y23" s="110"/>
      <c r="Z23" s="109"/>
      <c r="AA23" s="110"/>
      <c r="AB23" s="110"/>
      <c r="AC23" s="110"/>
      <c r="AD23" s="109"/>
      <c r="AE23" s="110"/>
      <c r="AF23" s="110"/>
      <c r="AG23" s="110"/>
      <c r="AH23" s="109"/>
      <c r="AI23" s="110"/>
      <c r="AJ23" s="110"/>
      <c r="AK23" s="110"/>
      <c r="AL23" s="109"/>
      <c r="AM23" s="110"/>
      <c r="AN23" s="53"/>
      <c r="AO23" s="194"/>
      <c r="AP23" s="109"/>
      <c r="AQ23" s="110"/>
      <c r="AR23" s="202"/>
      <c r="AS23" s="206"/>
      <c r="AT23" s="109"/>
      <c r="AU23" s="110"/>
      <c r="AV23" s="202"/>
      <c r="AW23" s="206"/>
      <c r="AX23" s="109"/>
      <c r="AY23" s="110"/>
      <c r="AZ23" s="53"/>
    </row>
    <row r="24" spans="1:52" s="18" customFormat="1" x14ac:dyDescent="0.25">
      <c r="A24" s="107"/>
      <c r="B24" s="108"/>
      <c r="C24" s="128"/>
      <c r="D24" s="116" t="str">
        <f>IFERROR(VLOOKUP(Tabella25[[#This Row],[Descrizione Prodotto]],Parametri_1!$F$4:$G$25,2,FALSE),"")</f>
        <v/>
      </c>
      <c r="E24" s="117" t="str">
        <f>IFERROR(VLOOKUP(Tabella25[[#This Row],[Descrizione Prodotto]],Parametri_1!$F$4:$H$25,3,FALSE),"")</f>
        <v/>
      </c>
      <c r="F24" s="145" t="str">
        <f>IFERROR(AVERAGE(Tabella25[[#This Row],[Produzione]],Tabella25[[#This Row],[Produzione ]],Tabella25[[#This Row],[Produzione  ]],Tabella25[[#This Row],[Produzione    ]],Tabella25[[#This Row],[Produzione     ]],Tabella25[[#This Row],[Produzione        ]]),"")</f>
        <v/>
      </c>
      <c r="G24" s="145" t="str">
        <f>IFERROR(IF(C24="SI",AVERAGE(Tabella25[[#This Row],[Produzione      ]],Tabella25[[#This Row],[Produzione       ]],Tabella25[[#This Row],[Produzione          ]]),""),"")</f>
        <v/>
      </c>
      <c r="H24" s="144"/>
      <c r="I24" s="269"/>
      <c r="J24" s="146"/>
      <c r="K24" s="269"/>
      <c r="L24" s="146"/>
      <c r="M24" s="145">
        <f t="shared" si="0"/>
        <v>0</v>
      </c>
      <c r="N24" s="118" t="str">
        <f t="shared" si="5"/>
        <v/>
      </c>
      <c r="O24" s="119" t="str">
        <f t="shared" si="1"/>
        <v/>
      </c>
      <c r="P24" s="119" t="str">
        <f t="shared" si="2"/>
        <v/>
      </c>
      <c r="Q24" s="119" t="str">
        <f t="shared" si="3"/>
        <v/>
      </c>
      <c r="R24" s="30"/>
      <c r="S24" s="52"/>
      <c r="T24" s="110"/>
      <c r="U24" s="110"/>
      <c r="V24" s="30"/>
      <c r="W24" s="52"/>
      <c r="X24" s="110"/>
      <c r="Y24" s="110"/>
      <c r="Z24" s="109"/>
      <c r="AA24" s="110"/>
      <c r="AB24" s="110"/>
      <c r="AC24" s="110"/>
      <c r="AD24" s="109"/>
      <c r="AE24" s="110"/>
      <c r="AF24" s="110"/>
      <c r="AG24" s="110"/>
      <c r="AH24" s="109"/>
      <c r="AI24" s="110"/>
      <c r="AJ24" s="110"/>
      <c r="AK24" s="110"/>
      <c r="AL24" s="109"/>
      <c r="AM24" s="110"/>
      <c r="AN24" s="53"/>
      <c r="AO24" s="194"/>
      <c r="AP24" s="109"/>
      <c r="AQ24" s="110"/>
      <c r="AR24" s="202"/>
      <c r="AS24" s="206"/>
      <c r="AT24" s="109"/>
      <c r="AU24" s="110"/>
      <c r="AV24" s="202"/>
      <c r="AW24" s="206"/>
      <c r="AX24" s="109"/>
      <c r="AY24" s="110"/>
      <c r="AZ24" s="53"/>
    </row>
    <row r="25" spans="1:52" s="18" customFormat="1" x14ac:dyDescent="0.25">
      <c r="A25" s="107"/>
      <c r="B25" s="108"/>
      <c r="C25" s="128"/>
      <c r="D25" s="116" t="str">
        <f>IFERROR(VLOOKUP(Tabella25[[#This Row],[Descrizione Prodotto]],Parametri_1!$F$4:$G$25,2,FALSE),"")</f>
        <v/>
      </c>
      <c r="E25" s="117" t="str">
        <f>IFERROR(VLOOKUP(Tabella25[[#This Row],[Descrizione Prodotto]],Parametri_1!$F$4:$H$25,3,FALSE),"")</f>
        <v/>
      </c>
      <c r="F25" s="145" t="str">
        <f>IFERROR(AVERAGE(Tabella25[[#This Row],[Produzione]],Tabella25[[#This Row],[Produzione ]],Tabella25[[#This Row],[Produzione  ]],Tabella25[[#This Row],[Produzione    ]],Tabella25[[#This Row],[Produzione     ]],Tabella25[[#This Row],[Produzione        ]]),"")</f>
        <v/>
      </c>
      <c r="G25" s="145" t="str">
        <f>IFERROR(IF(C25="SI",AVERAGE(Tabella25[[#This Row],[Produzione      ]],Tabella25[[#This Row],[Produzione       ]],Tabella25[[#This Row],[Produzione          ]]),""),"")</f>
        <v/>
      </c>
      <c r="H25" s="144"/>
      <c r="I25" s="269"/>
      <c r="J25" s="146"/>
      <c r="K25" s="269"/>
      <c r="L25" s="146"/>
      <c r="M25" s="145">
        <f t="shared" si="0"/>
        <v>0</v>
      </c>
      <c r="N25" s="118" t="str">
        <f t="shared" si="5"/>
        <v/>
      </c>
      <c r="O25" s="119" t="str">
        <f t="shared" si="1"/>
        <v/>
      </c>
      <c r="P25" s="119" t="str">
        <f t="shared" si="2"/>
        <v/>
      </c>
      <c r="Q25" s="119" t="str">
        <f t="shared" si="3"/>
        <v/>
      </c>
      <c r="R25" s="109"/>
      <c r="S25" s="110"/>
      <c r="T25" s="110"/>
      <c r="U25" s="110"/>
      <c r="V25" s="109"/>
      <c r="W25" s="110"/>
      <c r="X25" s="110"/>
      <c r="Y25" s="110"/>
      <c r="Z25" s="109"/>
      <c r="AA25" s="110"/>
      <c r="AB25" s="110"/>
      <c r="AC25" s="110"/>
      <c r="AD25" s="109"/>
      <c r="AE25" s="110"/>
      <c r="AF25" s="110"/>
      <c r="AG25" s="110"/>
      <c r="AH25" s="109"/>
      <c r="AI25" s="110"/>
      <c r="AJ25" s="110"/>
      <c r="AK25" s="110"/>
      <c r="AL25" s="109"/>
      <c r="AM25" s="110"/>
      <c r="AN25" s="53"/>
      <c r="AO25" s="194"/>
      <c r="AP25" s="109"/>
      <c r="AQ25" s="110"/>
      <c r="AR25" s="202"/>
      <c r="AS25" s="206"/>
      <c r="AT25" s="109"/>
      <c r="AU25" s="110"/>
      <c r="AV25" s="202"/>
      <c r="AW25" s="206"/>
      <c r="AX25" s="109"/>
      <c r="AY25" s="110"/>
      <c r="AZ25" s="53"/>
    </row>
    <row r="26" spans="1:52" s="18" customFormat="1" x14ac:dyDescent="0.25">
      <c r="A26" s="85"/>
      <c r="B26" s="86"/>
      <c r="C26" s="86"/>
      <c r="D26" s="116" t="str">
        <f>IFERROR(VLOOKUP(Tabella25[[#This Row],[Descrizione Prodotto]],Parametri_1!$F$4:$G$25,2,FALSE),"")</f>
        <v/>
      </c>
      <c r="E26" s="117" t="str">
        <f>IFERROR(VLOOKUP(Tabella25[[#This Row],[Descrizione Prodotto]],Parametri_1!$F$4:$H$25,3,FALSE),"")</f>
        <v/>
      </c>
      <c r="F26" s="145" t="str">
        <f>IFERROR(AVERAGE(Tabella25[[#This Row],[Produzione]],Tabella25[[#This Row],[Produzione ]],Tabella25[[#This Row],[Produzione  ]],Tabella25[[#This Row],[Produzione    ]],Tabella25[[#This Row],[Produzione     ]],Tabella25[[#This Row],[Produzione        ]]),"")</f>
        <v/>
      </c>
      <c r="G26" s="145" t="str">
        <f>IFERROR(IF(C26="SI",AVERAGE(Tabella25[[#This Row],[Produzione      ]],Tabella25[[#This Row],[Produzione       ]],Tabella25[[#This Row],[Produzione          ]]),""),"")</f>
        <v/>
      </c>
      <c r="H26" s="144"/>
      <c r="I26" s="269"/>
      <c r="J26" s="146"/>
      <c r="K26" s="34"/>
      <c r="L26" s="146"/>
      <c r="M26" s="145">
        <f t="shared" si="0"/>
        <v>0</v>
      </c>
      <c r="N26" s="118" t="str">
        <f t="shared" si="5"/>
        <v/>
      </c>
      <c r="O26" s="119" t="str">
        <f t="shared" si="1"/>
        <v/>
      </c>
      <c r="P26" s="119" t="str">
        <f t="shared" si="2"/>
        <v/>
      </c>
      <c r="Q26" s="119" t="str">
        <f t="shared" si="3"/>
        <v/>
      </c>
      <c r="R26" s="30"/>
      <c r="S26" s="52"/>
      <c r="T26" s="52"/>
      <c r="U26" s="52"/>
      <c r="V26" s="30"/>
      <c r="W26" s="52"/>
      <c r="X26" s="52"/>
      <c r="Y26" s="52"/>
      <c r="Z26" s="30"/>
      <c r="AA26" s="52"/>
      <c r="AB26" s="52"/>
      <c r="AC26" s="52"/>
      <c r="AD26" s="30"/>
      <c r="AE26" s="52"/>
      <c r="AF26" s="52"/>
      <c r="AG26" s="52"/>
      <c r="AH26" s="30"/>
      <c r="AI26" s="52"/>
      <c r="AJ26" s="52"/>
      <c r="AK26" s="52"/>
      <c r="AL26" s="30"/>
      <c r="AM26" s="52"/>
      <c r="AN26" s="53"/>
      <c r="AO26" s="194"/>
      <c r="AP26" s="30"/>
      <c r="AQ26" s="52"/>
      <c r="AR26" s="53"/>
      <c r="AS26" s="205"/>
      <c r="AT26" s="30"/>
      <c r="AU26" s="52"/>
      <c r="AV26" s="53"/>
      <c r="AW26" s="205"/>
      <c r="AX26" s="30"/>
      <c r="AY26" s="52"/>
      <c r="AZ26" s="53"/>
    </row>
    <row r="27" spans="1:52" s="18" customFormat="1" x14ac:dyDescent="0.25">
      <c r="A27" s="107"/>
      <c r="B27" s="108"/>
      <c r="C27" s="128"/>
      <c r="D27" s="116" t="str">
        <f>IFERROR(VLOOKUP(Tabella25[[#This Row],[Descrizione Prodotto]],Parametri_1!$F$4:$G$25,2,FALSE),"")</f>
        <v/>
      </c>
      <c r="E27" s="117" t="str">
        <f>IFERROR(VLOOKUP(Tabella25[[#This Row],[Descrizione Prodotto]],Parametri_1!$F$4:$H$25,3,FALSE),"")</f>
        <v/>
      </c>
      <c r="F27" s="145" t="str">
        <f>IFERROR(AVERAGE(Tabella25[[#This Row],[Produzione]],Tabella25[[#This Row],[Produzione ]],Tabella25[[#This Row],[Produzione  ]],Tabella25[[#This Row],[Produzione    ]],Tabella25[[#This Row],[Produzione     ]],Tabella25[[#This Row],[Produzione        ]]),"")</f>
        <v/>
      </c>
      <c r="G27" s="145" t="str">
        <f>IFERROR(IF(C27="SI",AVERAGE(Tabella25[[#This Row],[Produzione      ]],Tabella25[[#This Row],[Produzione       ]],Tabella25[[#This Row],[Produzione          ]]),""),"")</f>
        <v/>
      </c>
      <c r="H27" s="144"/>
      <c r="I27" s="269"/>
      <c r="J27" s="146"/>
      <c r="K27" s="269"/>
      <c r="L27" s="146"/>
      <c r="M27" s="145">
        <f t="shared" si="0"/>
        <v>0</v>
      </c>
      <c r="N27" s="118" t="str">
        <f t="shared" si="5"/>
        <v/>
      </c>
      <c r="O27" s="119" t="str">
        <f t="shared" si="1"/>
        <v/>
      </c>
      <c r="P27" s="119" t="str">
        <f t="shared" si="2"/>
        <v/>
      </c>
      <c r="Q27" s="119" t="str">
        <f t="shared" si="3"/>
        <v/>
      </c>
      <c r="R27" s="109"/>
      <c r="S27" s="110"/>
      <c r="T27" s="110"/>
      <c r="U27" s="110"/>
      <c r="V27" s="109"/>
      <c r="W27" s="110"/>
      <c r="X27" s="110"/>
      <c r="Y27" s="110"/>
      <c r="Z27" s="109"/>
      <c r="AA27" s="110"/>
      <c r="AB27" s="110"/>
      <c r="AC27" s="110"/>
      <c r="AD27" s="109"/>
      <c r="AE27" s="110"/>
      <c r="AF27" s="110"/>
      <c r="AG27" s="110"/>
      <c r="AH27" s="109"/>
      <c r="AI27" s="110"/>
      <c r="AJ27" s="110"/>
      <c r="AK27" s="110"/>
      <c r="AL27" s="109"/>
      <c r="AM27" s="110"/>
      <c r="AN27" s="53"/>
      <c r="AO27" s="194"/>
      <c r="AP27" s="109"/>
      <c r="AQ27" s="110"/>
      <c r="AR27" s="202"/>
      <c r="AS27" s="206"/>
      <c r="AT27" s="109"/>
      <c r="AU27" s="110"/>
      <c r="AV27" s="202"/>
      <c r="AW27" s="206"/>
      <c r="AX27" s="109"/>
      <c r="AY27" s="110"/>
      <c r="AZ27" s="53"/>
    </row>
    <row r="28" spans="1:52" s="18" customFormat="1" ht="15.75" thickBot="1" x14ac:dyDescent="0.3">
      <c r="A28" s="85"/>
      <c r="B28" s="86"/>
      <c r="C28" s="86"/>
      <c r="D28" s="116" t="str">
        <f>IFERROR(VLOOKUP(Tabella25[[#This Row],[Descrizione Prodotto]],Parametri_1!$F$4:$G$25,2,FALSE),"")</f>
        <v/>
      </c>
      <c r="E28" s="117" t="str">
        <f>IFERROR(VLOOKUP(Tabella25[[#This Row],[Descrizione Prodotto]],Parametri_1!$F$4:$H$25,3,FALSE),"")</f>
        <v/>
      </c>
      <c r="F28" s="145" t="str">
        <f>IFERROR(AVERAGE(Tabella25[[#This Row],[Produzione]],Tabella25[[#This Row],[Produzione ]],Tabella25[[#This Row],[Produzione  ]],Tabella25[[#This Row],[Produzione    ]],Tabella25[[#This Row],[Produzione     ]],Tabella25[[#This Row],[Produzione        ]]),"")</f>
        <v/>
      </c>
      <c r="G28" s="145" t="str">
        <f>IFERROR(IF(C28="SI",AVERAGE(Tabella25[[#This Row],[Produzione      ]],Tabella25[[#This Row],[Produzione       ]],Tabella25[[#This Row],[Produzione          ]]),""),"")</f>
        <v/>
      </c>
      <c r="H28" s="144"/>
      <c r="I28" s="269"/>
      <c r="J28" s="146"/>
      <c r="K28" s="34" t="str">
        <f>IFERROR(AVERAGE(Tabella25[[#This Row],[Emissioni dirette ]],Tabella25[[#This Row],[Emissioni dirette]],Tabella25[[#This Row],[Emissioni dirette  ]],Tabella25[[#This Row],[Emissioni dirette     ]],Tabella25[[#This Row],[Emissioni dirette      ]],#REF!),"")</f>
        <v/>
      </c>
      <c r="L28" s="146"/>
      <c r="M28" s="145">
        <f t="shared" si="0"/>
        <v>0</v>
      </c>
      <c r="N28" s="118" t="str">
        <f t="shared" si="5"/>
        <v/>
      </c>
      <c r="O28" s="119" t="str">
        <f t="shared" si="1"/>
        <v/>
      </c>
      <c r="P28" s="119" t="str">
        <f t="shared" si="2"/>
        <v/>
      </c>
      <c r="Q28" s="119" t="str">
        <f t="shared" si="3"/>
        <v/>
      </c>
      <c r="R28" s="87"/>
      <c r="S28" s="88"/>
      <c r="T28" s="135"/>
      <c r="U28" s="52"/>
      <c r="V28" s="89"/>
      <c r="W28" s="88"/>
      <c r="X28" s="135"/>
      <c r="Y28" s="52"/>
      <c r="Z28" s="89"/>
      <c r="AA28" s="135"/>
      <c r="AB28" s="131"/>
      <c r="AC28" s="134"/>
      <c r="AD28" s="129"/>
      <c r="AE28" s="135"/>
      <c r="AF28" s="131"/>
      <c r="AG28" s="134"/>
      <c r="AH28" s="129"/>
      <c r="AI28" s="135"/>
      <c r="AJ28" s="131"/>
      <c r="AK28" s="134"/>
      <c r="AL28" s="129"/>
      <c r="AM28" s="135"/>
      <c r="AN28" s="131"/>
      <c r="AO28" s="194"/>
      <c r="AP28" s="203"/>
      <c r="AQ28" s="135"/>
      <c r="AR28" s="131"/>
      <c r="AS28" s="207"/>
      <c r="AT28" s="203"/>
      <c r="AU28" s="135"/>
      <c r="AV28" s="131"/>
      <c r="AW28" s="207"/>
      <c r="AX28" s="203"/>
      <c r="AY28" s="135"/>
      <c r="AZ28" s="131"/>
    </row>
    <row r="29" spans="1:52" s="18" customFormat="1" ht="15.75" thickTop="1" x14ac:dyDescent="0.25">
      <c r="C29" s="90"/>
      <c r="M29" s="91"/>
      <c r="R29" s="92"/>
      <c r="S29" s="92"/>
      <c r="U29" s="93"/>
      <c r="V29" s="92"/>
      <c r="W29" s="92"/>
      <c r="Y29" s="92"/>
      <c r="Z29" s="92"/>
      <c r="AA29" s="130"/>
      <c r="AC29" s="130"/>
      <c r="AD29" s="92"/>
      <c r="AE29" s="130"/>
      <c r="AH29" s="94"/>
      <c r="AI29" s="136"/>
      <c r="AJ29" s="19"/>
      <c r="AK29" s="92"/>
      <c r="AL29" s="92"/>
      <c r="AM29" s="92"/>
    </row>
    <row r="30" spans="1:52" s="18" customFormat="1" x14ac:dyDescent="0.25">
      <c r="M30" s="91"/>
    </row>
    <row r="31" spans="1:52" s="18" customFormat="1" x14ac:dyDescent="0.25">
      <c r="M31" s="91"/>
    </row>
    <row r="32" spans="1:52" s="18" customFormat="1" x14ac:dyDescent="0.25">
      <c r="M32" s="91"/>
    </row>
    <row r="33" spans="13:13" s="18" customFormat="1" x14ac:dyDescent="0.25">
      <c r="M33" s="91"/>
    </row>
    <row r="34" spans="13:13" s="18" customFormat="1" x14ac:dyDescent="0.25">
      <c r="M34" s="91"/>
    </row>
  </sheetData>
  <sheetProtection algorithmName="SHA-512" hashValue="Z5Su1STBs3kVguSC8Uowo4/OzhhB47sj1QaSbnS03fHZI/byjN91DpPKxa5XjnYWR7rEpeCNnZeOnYSCE7uqrg==" saltValue="ddH1idRc0kZZh/phtNg61g==" spinCount="100000" sheet="1" objects="1" scenarios="1"/>
  <dataConsolidate/>
  <mergeCells count="13">
    <mergeCell ref="A6:B6"/>
    <mergeCell ref="R6:U6"/>
    <mergeCell ref="V6:Y6"/>
    <mergeCell ref="Z6:AC6"/>
    <mergeCell ref="A2:C2"/>
    <mergeCell ref="AP6:AS6"/>
    <mergeCell ref="AT6:AW6"/>
    <mergeCell ref="AX6:AZ6"/>
    <mergeCell ref="R5:AO5"/>
    <mergeCell ref="AP5:AZ5"/>
    <mergeCell ref="AD6:AG6"/>
    <mergeCell ref="AH6:AK6"/>
    <mergeCell ref="AL6:AO6"/>
  </mergeCells>
  <conditionalFormatting sqref="V6 Z6 AD6">
    <cfRule type="expression" priority="175" stopIfTrue="1">
      <formula>IF(ISERROR(#REF!*T11*Ct*Pt_1*Ai),0,#REF!*T11*Ct*Pt_1*Ai)</formula>
    </cfRule>
    <cfRule type="expression" priority="176" stopIfTrue="1">
      <formula>IF(ISERROR(#REF!*T11*Ct*Pt_1*Ai),0,#REF!*T11*Ct*Pt_1*Ai)</formula>
    </cfRule>
  </conditionalFormatting>
  <conditionalFormatting sqref="AL6">
    <cfRule type="expression" priority="159" stopIfTrue="1">
      <formula>IF(ISERROR(#REF!*AJ11*Ct*Pt_1*Ai),0,#REF!*AJ11*Ct*Pt_1*Ai)</formula>
    </cfRule>
    <cfRule type="expression" priority="160" stopIfTrue="1">
      <formula>IF(ISERROR(#REF!*AJ11*Ct*Pt_1*Ai),0,#REF!*AJ11*Ct*Pt_1*Ai)</formula>
    </cfRule>
  </conditionalFormatting>
  <conditionalFormatting sqref="R6">
    <cfRule type="expression" priority="173" stopIfTrue="1">
      <formula>IF(ISERROR(#REF!*P11*Ct*Pt_1*Ai),0,#REF!*P11*Ct*Pt_1*Ai)</formula>
    </cfRule>
    <cfRule type="expression" priority="174" stopIfTrue="1">
      <formula>IF(ISERROR(#REF!*P11*Ct*Pt_1*Ai),0,#REF!*P11*Ct*Pt_1*Ai)</formula>
    </cfRule>
  </conditionalFormatting>
  <conditionalFormatting sqref="AH6">
    <cfRule type="expression" priority="161" stopIfTrue="1">
      <formula>IF(ISERROR(#REF!*AF11*Ct*Pt_1*Ai),0,#REF!*AF11*Ct*Pt_1*Ai)</formula>
    </cfRule>
    <cfRule type="expression" priority="162" stopIfTrue="1">
      <formula>IF(ISERROR(#REF!*AF11*Ct*Pt_1*Ai),0,#REF!*AF11*Ct*Pt_1*Ai)</formula>
    </cfRule>
  </conditionalFormatting>
  <conditionalFormatting sqref="A8 A18:A28">
    <cfRule type="expression" dxfId="179" priority="158">
      <formula>AND(ISBLANK(A8),IF(ISBLANK(B8),"FALSO","VERO"))</formula>
    </cfRule>
  </conditionalFormatting>
  <conditionalFormatting sqref="R12:R28">
    <cfRule type="expression" dxfId="178" priority="157" stopIfTrue="1">
      <formula>OR(AND(ISBLANK(R12),IF(ISBLANK(S12),"FALSO","VERO")),AND(ISBLANK(R12),IF(ISBLANK(T12),"FALSO","VERO")))</formula>
    </cfRule>
  </conditionalFormatting>
  <conditionalFormatting sqref="V12:V28">
    <cfRule type="expression" dxfId="177" priority="156" stopIfTrue="1">
      <formula>OR(AND(ISBLANK(V12),IF(ISBLANK(W12),"FALSO","VERO")),AND(ISBLANK(V12),IF(ISBLANK(X12),"FALSO","VERO")))</formula>
    </cfRule>
  </conditionalFormatting>
  <conditionalFormatting sqref="Z12:Z28">
    <cfRule type="expression" dxfId="176" priority="155" stopIfTrue="1">
      <formula>OR(AND(ISBLANK(Z12),IF(ISBLANK(AA12),"FALSO","VERO")),AND(ISBLANK(Z12),IF(ISBLANK(AB12),"FALSO","VERO")))</formula>
    </cfRule>
  </conditionalFormatting>
  <conditionalFormatting sqref="AD12:AD27">
    <cfRule type="expression" dxfId="175" priority="154" stopIfTrue="1">
      <formula>OR(AND(ISBLANK(AD12),IF(ISBLANK(AE12),"FALSO","VERO")),AND(ISBLANK(AD12),IF(ISBLANK(AF12),"FALSO","VERO")))</formula>
    </cfRule>
  </conditionalFormatting>
  <conditionalFormatting sqref="AH12:AH27">
    <cfRule type="expression" dxfId="174" priority="153" stopIfTrue="1">
      <formula>OR(AND(ISBLANK(AH12),IF(ISBLANK(AI12),"FALSO","VERO")),AND(ISBLANK(AH12),IF(ISBLANK(AJ12),"FALSO","VERO")))</formula>
    </cfRule>
  </conditionalFormatting>
  <conditionalFormatting sqref="AL12:AL27">
    <cfRule type="expression" dxfId="173" priority="152">
      <formula>OR(AND(ISBLANK(AL12),IF(ISBLANK(AM12),"FALSO","VERO")),AND(ISBLANK(AL12),IF(ISBLANK(AN12),"FALSO","VERO")))</formula>
    </cfRule>
  </conditionalFormatting>
  <conditionalFormatting sqref="S12:S28">
    <cfRule type="expression" dxfId="172" priority="151">
      <formula>AND(ISBLANK(S12),IF(ISBLANK(R12),"FALSO","VERO"))</formula>
    </cfRule>
  </conditionalFormatting>
  <conditionalFormatting sqref="W12:W28">
    <cfRule type="expression" dxfId="171" priority="150" stopIfTrue="1">
      <formula>AND(ISBLANK(W12),IF(ISBLANK(V12),"FALSO","VERO"))</formula>
    </cfRule>
  </conditionalFormatting>
  <conditionalFormatting sqref="AD28:AN28 AA28:AB28 AA12:AA28">
    <cfRule type="expression" dxfId="170" priority="149">
      <formula>AND(ISBLANK(AA12),IF(ISBLANK(Z12),"FALSO","VERO"))</formula>
    </cfRule>
  </conditionalFormatting>
  <conditionalFormatting sqref="AE12:AE27">
    <cfRule type="expression" dxfId="169" priority="147">
      <formula>AND(ISBLANK(AE12),IF(ISBLANK(AD12),"FALSO","VERO"))</formula>
    </cfRule>
  </conditionalFormatting>
  <conditionalFormatting sqref="AI12:AI27">
    <cfRule type="expression" dxfId="168" priority="146">
      <formula>AND(ISBLANK(AI12),IF(ISBLANK(AH12),"FALSO","VERO"))</formula>
    </cfRule>
  </conditionalFormatting>
  <conditionalFormatting sqref="AM12:AM27">
    <cfRule type="expression" dxfId="167" priority="145">
      <formula>AND(ISBLANK(AM12),IF(ISBLANK(AL12),"FALSO","VERO"))</formula>
    </cfRule>
  </conditionalFormatting>
  <conditionalFormatting sqref="A11">
    <cfRule type="expression" dxfId="166" priority="142">
      <formula>AND(ISBLANK(A11),IF(ISBLANK(B11),"FALSO","VERO"))</formula>
    </cfRule>
  </conditionalFormatting>
  <conditionalFormatting sqref="A12">
    <cfRule type="expression" dxfId="165" priority="141">
      <formula>AND(ISBLANK(A12),IF(ISBLANK(B12),"FALSO","VERO"))</formula>
    </cfRule>
  </conditionalFormatting>
  <conditionalFormatting sqref="A17">
    <cfRule type="expression" dxfId="164" priority="135">
      <formula>AND(ISBLANK(A17),IF(ISBLANK(B17),"FALSO","VERO"))</formula>
    </cfRule>
  </conditionalFormatting>
  <conditionalFormatting sqref="A13">
    <cfRule type="expression" dxfId="163" priority="139">
      <formula>AND(ISBLANK(A13),IF(ISBLANK(B13),"FALSO","VERO"))</formula>
    </cfRule>
  </conditionalFormatting>
  <conditionalFormatting sqref="A14">
    <cfRule type="expression" dxfId="162" priority="138">
      <formula>AND(ISBLANK(A14),IF(ISBLANK(B14),"FALSO","VERO"))</formula>
    </cfRule>
  </conditionalFormatting>
  <conditionalFormatting sqref="A15">
    <cfRule type="expression" dxfId="161" priority="137">
      <formula>AND(ISBLANK(A15),IF(ISBLANK(B15),"FALSO","VERO"))</formula>
    </cfRule>
  </conditionalFormatting>
  <conditionalFormatting sqref="A16">
    <cfRule type="expression" dxfId="160" priority="136">
      <formula>AND(ISBLANK(A16),IF(ISBLANK(B16),"FALSO","VERO"))</formula>
    </cfRule>
  </conditionalFormatting>
  <conditionalFormatting sqref="R8">
    <cfRule type="expression" dxfId="159" priority="134" stopIfTrue="1">
      <formula>OR(AND(ISBLANK(R8),IF(ISBLANK(S8),"FALSO","VERO")),AND(ISBLANK(R8),IF(ISBLANK(T8),"FALSO","VERO")))</formula>
    </cfRule>
  </conditionalFormatting>
  <conditionalFormatting sqref="V8">
    <cfRule type="expression" dxfId="158" priority="133" stopIfTrue="1">
      <formula>OR(AND(ISBLANK(V8),IF(ISBLANK(W8),"FALSO","VERO")),AND(ISBLANK(V8),IF(ISBLANK(X8),"FALSO","VERO")))</formula>
    </cfRule>
  </conditionalFormatting>
  <conditionalFormatting sqref="S8">
    <cfRule type="expression" dxfId="157" priority="132">
      <formula>AND(ISBLANK(S8),IF(ISBLANK(R8),"FALSO","VERO"))</formula>
    </cfRule>
  </conditionalFormatting>
  <conditionalFormatting sqref="W8">
    <cfRule type="expression" dxfId="156" priority="131" stopIfTrue="1">
      <formula>AND(ISBLANK(W8),IF(ISBLANK(V8),"FALSO","VERO"))</formula>
    </cfRule>
  </conditionalFormatting>
  <conditionalFormatting sqref="A9">
    <cfRule type="expression" dxfId="155" priority="129">
      <formula>AND(ISBLANK(A9),IF(ISBLANK(B9),"FALSO","VERO"))</formula>
    </cfRule>
  </conditionalFormatting>
  <conditionalFormatting sqref="R9">
    <cfRule type="expression" dxfId="154" priority="120" stopIfTrue="1">
      <formula>OR(AND(ISBLANK(R9),IF(ISBLANK(S9),"FALSO","VERO")),AND(ISBLANK(R9),IF(ISBLANK(T9),"FALSO","VERO")))</formula>
    </cfRule>
  </conditionalFormatting>
  <conditionalFormatting sqref="V9">
    <cfRule type="expression" dxfId="153" priority="119" stopIfTrue="1">
      <formula>OR(AND(ISBLANK(V9),IF(ISBLANK(W9),"FALSO","VERO")),AND(ISBLANK(V9),IF(ISBLANK(X9),"FALSO","VERO")))</formula>
    </cfRule>
  </conditionalFormatting>
  <conditionalFormatting sqref="S9">
    <cfRule type="expression" dxfId="152" priority="118">
      <formula>AND(ISBLANK(S9),IF(ISBLANK(R9),"FALSO","VERO"))</formula>
    </cfRule>
  </conditionalFormatting>
  <conditionalFormatting sqref="W9">
    <cfRule type="expression" dxfId="151" priority="117" stopIfTrue="1">
      <formula>AND(ISBLANK(W9),IF(ISBLANK(V9),"FALSO","VERO"))</formula>
    </cfRule>
  </conditionalFormatting>
  <conditionalFormatting sqref="A10">
    <cfRule type="expression" dxfId="150" priority="116">
      <formula>AND(ISBLANK(A10),IF(ISBLANK(B10),"FALSO","VERO"))</formula>
    </cfRule>
  </conditionalFormatting>
  <conditionalFormatting sqref="R10">
    <cfRule type="expression" dxfId="149" priority="107" stopIfTrue="1">
      <formula>OR(AND(ISBLANK(R10),IF(ISBLANK(S10),"FALSO","VERO")),AND(ISBLANK(R10),IF(ISBLANK(T10),"FALSO","VERO")))</formula>
    </cfRule>
  </conditionalFormatting>
  <conditionalFormatting sqref="V10">
    <cfRule type="expression" dxfId="148" priority="106" stopIfTrue="1">
      <formula>OR(AND(ISBLANK(V10),IF(ISBLANK(W10),"FALSO","VERO")),AND(ISBLANK(V10),IF(ISBLANK(X10),"FALSO","VERO")))</formula>
    </cfRule>
  </conditionalFormatting>
  <conditionalFormatting sqref="S10">
    <cfRule type="expression" dxfId="147" priority="105">
      <formula>AND(ISBLANK(S10),IF(ISBLANK(R10),"FALSO","VERO"))</formula>
    </cfRule>
  </conditionalFormatting>
  <conditionalFormatting sqref="W10">
    <cfRule type="expression" dxfId="146" priority="104" stopIfTrue="1">
      <formula>AND(ISBLANK(W10),IF(ISBLANK(V10),"FALSO","VERO"))</formula>
    </cfRule>
  </conditionalFormatting>
  <conditionalFormatting sqref="Z8">
    <cfRule type="expression" dxfId="145" priority="101" stopIfTrue="1">
      <formula>OR(AND(ISBLANK(Z8),IF(ISBLANK(AA8),"FALSO","VERO")),AND(ISBLANK(Z8),IF(ISBLANK(AB8),"FALSO","VERO")))</formula>
    </cfRule>
  </conditionalFormatting>
  <conditionalFormatting sqref="AA8">
    <cfRule type="expression" dxfId="144" priority="100" stopIfTrue="1">
      <formula>AND(ISBLANK(AA8),IF(ISBLANK(Z8),"FALSO","VERO"))</formula>
    </cfRule>
  </conditionalFormatting>
  <conditionalFormatting sqref="AA9">
    <cfRule type="expression" dxfId="143" priority="98" stopIfTrue="1">
      <formula>AND(ISBLANK(AA9),IF(ISBLANK(Z9),"FALSO","VERO"))</formula>
    </cfRule>
  </conditionalFormatting>
  <conditionalFormatting sqref="AA10">
    <cfRule type="expression" dxfId="142" priority="96" stopIfTrue="1">
      <formula>AND(ISBLANK(AA10),IF(ISBLANK(Z10),"FALSO","VERO"))</formula>
    </cfRule>
  </conditionalFormatting>
  <conditionalFormatting sqref="AD8">
    <cfRule type="expression" dxfId="141" priority="93" stopIfTrue="1">
      <formula>OR(AND(ISBLANK(AD8),IF(ISBLANK(AE8),"FALSO","VERO")),AND(ISBLANK(AD8),IF(ISBLANK(AF8),"FALSO","VERO")))</formula>
    </cfRule>
  </conditionalFormatting>
  <conditionalFormatting sqref="AE8">
    <cfRule type="expression" dxfId="140" priority="92" stopIfTrue="1">
      <formula>AND(ISBLANK(AE8),IF(ISBLANK(AD8),"FALSO","VERO"))</formula>
    </cfRule>
  </conditionalFormatting>
  <conditionalFormatting sqref="AE9">
    <cfRule type="expression" dxfId="139" priority="90" stopIfTrue="1">
      <formula>AND(ISBLANK(AE9),IF(ISBLANK(AD9),"FALSO","VERO"))</formula>
    </cfRule>
  </conditionalFormatting>
  <conditionalFormatting sqref="AE10">
    <cfRule type="expression" dxfId="138" priority="88" stopIfTrue="1">
      <formula>AND(ISBLANK(AE10),IF(ISBLANK(AD10),"FALSO","VERO"))</formula>
    </cfRule>
  </conditionalFormatting>
  <conditionalFormatting sqref="AH8">
    <cfRule type="expression" dxfId="137" priority="85" stopIfTrue="1">
      <formula>OR(AND(ISBLANK(AH8),IF(ISBLANK(AI8),"FALSO","VERO")),AND(ISBLANK(AH8),IF(ISBLANK(AJ8),"FALSO","VERO")))</formula>
    </cfRule>
  </conditionalFormatting>
  <conditionalFormatting sqref="AI8">
    <cfRule type="expression" dxfId="136" priority="84" stopIfTrue="1">
      <formula>AND(ISBLANK(AI8),IF(ISBLANK(AH8),"FALSO","VERO"))</formula>
    </cfRule>
  </conditionalFormatting>
  <conditionalFormatting sqref="AI9">
    <cfRule type="expression" dxfId="135" priority="82" stopIfTrue="1">
      <formula>AND(ISBLANK(AI9),IF(ISBLANK(AH9),"FALSO","VERO"))</formula>
    </cfRule>
  </conditionalFormatting>
  <conditionalFormatting sqref="AI10">
    <cfRule type="expression" dxfId="134" priority="80" stopIfTrue="1">
      <formula>AND(ISBLANK(AI10),IF(ISBLANK(AH10),"FALSO","VERO"))</formula>
    </cfRule>
  </conditionalFormatting>
  <conditionalFormatting sqref="AL8">
    <cfRule type="expression" dxfId="133" priority="77" stopIfTrue="1">
      <formula>OR(AND(ISBLANK(AL8),IF(ISBLANK(AM8),"FALSO","VERO")),AND(ISBLANK(AL8),IF(ISBLANK(AN8),"FALSO","VERO")))</formula>
    </cfRule>
  </conditionalFormatting>
  <conditionalFormatting sqref="AM8">
    <cfRule type="expression" dxfId="132" priority="76" stopIfTrue="1">
      <formula>AND(ISBLANK(AM8),IF(ISBLANK(AL8),"FALSO","VERO"))</formula>
    </cfRule>
  </conditionalFormatting>
  <conditionalFormatting sqref="AM9">
    <cfRule type="expression" dxfId="131" priority="74" stopIfTrue="1">
      <formula>AND(ISBLANK(AM9),IF(ISBLANK(AL9),"FALSO","VERO"))</formula>
    </cfRule>
  </conditionalFormatting>
  <conditionalFormatting sqref="AM10">
    <cfRule type="expression" dxfId="130" priority="72" stopIfTrue="1">
      <formula>AND(ISBLANK(AM10),IF(ISBLANK(AL10),"FALSO","VERO"))</formula>
    </cfRule>
  </conditionalFormatting>
  <conditionalFormatting sqref="Z9">
    <cfRule type="expression" dxfId="129" priority="71" stopIfTrue="1">
      <formula>OR(AND(ISBLANK(Z9),IF(ISBLANK(AA9),"FALSO","VERO")),AND(ISBLANK(Z9),IF(ISBLANK(AB9),"FALSO","VERO")))</formula>
    </cfRule>
  </conditionalFormatting>
  <conditionalFormatting sqref="Z10">
    <cfRule type="expression" dxfId="128" priority="70" stopIfTrue="1">
      <formula>OR(AND(ISBLANK(Z10),IF(ISBLANK(AA10),"FALSO","VERO")),AND(ISBLANK(Z10),IF(ISBLANK(AB10),"FALSO","VERO")))</formula>
    </cfRule>
  </conditionalFormatting>
  <conditionalFormatting sqref="AD9">
    <cfRule type="expression" dxfId="127" priority="69" stopIfTrue="1">
      <formula>OR(AND(ISBLANK(AD9),IF(ISBLANK(AE9),"FALSO","VERO")),AND(ISBLANK(AD9),IF(ISBLANK(AF9),"FALSO","VERO")))</formula>
    </cfRule>
  </conditionalFormatting>
  <conditionalFormatting sqref="AD10">
    <cfRule type="expression" dxfId="126" priority="68" stopIfTrue="1">
      <formula>OR(AND(ISBLANK(AD10),IF(ISBLANK(AE10),"FALSO","VERO")),AND(ISBLANK(AD10),IF(ISBLANK(AF10),"FALSO","VERO")))</formula>
    </cfRule>
  </conditionalFormatting>
  <conditionalFormatting sqref="AH9">
    <cfRule type="expression" dxfId="125" priority="67" stopIfTrue="1">
      <formula>OR(AND(ISBLANK(AH9),IF(ISBLANK(AI9),"FALSO","VERO")),AND(ISBLANK(AH9),IF(ISBLANK(AJ9),"FALSO","VERO")))</formula>
    </cfRule>
  </conditionalFormatting>
  <conditionalFormatting sqref="AH10">
    <cfRule type="expression" dxfId="124" priority="66" stopIfTrue="1">
      <formula>OR(AND(ISBLANK(AH10),IF(ISBLANK(AI10),"FALSO","VERO")),AND(ISBLANK(AH10),IF(ISBLANK(AJ10),"FALSO","VERO")))</formula>
    </cfRule>
  </conditionalFormatting>
  <conditionalFormatting sqref="AL9">
    <cfRule type="expression" dxfId="123" priority="65" stopIfTrue="1">
      <formula>OR(AND(ISBLANK(AL9),IF(ISBLANK(AM9),"FALSO","VERO")),AND(ISBLANK(AL9),IF(ISBLANK(AN9),"FALSO","VERO")))</formula>
    </cfRule>
  </conditionalFormatting>
  <conditionalFormatting sqref="AL10">
    <cfRule type="expression" dxfId="122" priority="64" stopIfTrue="1">
      <formula>OR(AND(ISBLANK(AL10),IF(ISBLANK(AM10),"FALSO","VERO")),AND(ISBLANK(AL10),IF(ISBLANK(AN10),"FALSO","VERO")))</formula>
    </cfRule>
  </conditionalFormatting>
  <conditionalFormatting sqref="R11">
    <cfRule type="expression" dxfId="121" priority="63" stopIfTrue="1">
      <formula>OR(AND(ISBLANK(R11),IF(ISBLANK(S11),"FALSO","VERO")),AND(ISBLANK(R11),IF(ISBLANK(T11),"FALSO","VERO")))</formula>
    </cfRule>
  </conditionalFormatting>
  <conditionalFormatting sqref="V11">
    <cfRule type="expression" dxfId="120" priority="62" stopIfTrue="1">
      <formula>OR(AND(ISBLANK(V11),IF(ISBLANK(W11),"FALSO","VERO")),AND(ISBLANK(V11),IF(ISBLANK(X11),"FALSO","VERO")))</formula>
    </cfRule>
  </conditionalFormatting>
  <conditionalFormatting sqref="S11">
    <cfRule type="expression" dxfId="119" priority="61">
      <formula>AND(ISBLANK(S11),IF(ISBLANK(R11),"FALSO","VERO"))</formula>
    </cfRule>
  </conditionalFormatting>
  <conditionalFormatting sqref="W11">
    <cfRule type="expression" dxfId="118" priority="60" stopIfTrue="1">
      <formula>AND(ISBLANK(W11),IF(ISBLANK(V11),"FALSO","VERO"))</formula>
    </cfRule>
  </conditionalFormatting>
  <conditionalFormatting sqref="AA11">
    <cfRule type="expression" dxfId="117" priority="59" stopIfTrue="1">
      <formula>AND(ISBLANK(AA11),IF(ISBLANK(Z11),"FALSO","VERO"))</formula>
    </cfRule>
  </conditionalFormatting>
  <conditionalFormatting sqref="AE11">
    <cfRule type="expression" dxfId="116" priority="58" stopIfTrue="1">
      <formula>AND(ISBLANK(AE11),IF(ISBLANK(AD11),"FALSO","VERO"))</formula>
    </cfRule>
  </conditionalFormatting>
  <conditionalFormatting sqref="AI11">
    <cfRule type="expression" dxfId="115" priority="57" stopIfTrue="1">
      <formula>AND(ISBLANK(AI11),IF(ISBLANK(AH11),"FALSO","VERO"))</formula>
    </cfRule>
  </conditionalFormatting>
  <conditionalFormatting sqref="AM11">
    <cfRule type="expression" dxfId="114" priority="56" stopIfTrue="1">
      <formula>AND(ISBLANK(AM11),IF(ISBLANK(AL11),"FALSO","VERO"))</formula>
    </cfRule>
  </conditionalFormatting>
  <conditionalFormatting sqref="Z11">
    <cfRule type="expression" dxfId="113" priority="55" stopIfTrue="1">
      <formula>OR(AND(ISBLANK(Z11),IF(ISBLANK(AA11),"FALSO","VERO")),AND(ISBLANK(Z11),IF(ISBLANK(AB11),"FALSO","VERO")))</formula>
    </cfRule>
  </conditionalFormatting>
  <conditionalFormatting sqref="AD11">
    <cfRule type="expression" dxfId="112" priority="54" stopIfTrue="1">
      <formula>OR(AND(ISBLANK(AD11),IF(ISBLANK(AE11),"FALSO","VERO")),AND(ISBLANK(AD11),IF(ISBLANK(AF11),"FALSO","VERO")))</formula>
    </cfRule>
  </conditionalFormatting>
  <conditionalFormatting sqref="AH11">
    <cfRule type="expression" dxfId="111" priority="53" stopIfTrue="1">
      <formula>OR(AND(ISBLANK(AH11),IF(ISBLANK(AI11),"FALSO","VERO")),AND(ISBLANK(AH11),IF(ISBLANK(AJ11),"FALSO","VERO")))</formula>
    </cfRule>
  </conditionalFormatting>
  <conditionalFormatting sqref="AL11">
    <cfRule type="expression" dxfId="110" priority="52" stopIfTrue="1">
      <formula>OR(AND(ISBLANK(AL11),IF(ISBLANK(AM11),"FALSO","VERO")),AND(ISBLANK(AL11),IF(ISBLANK(AN11),"FALSO","VERO")))</formula>
    </cfRule>
  </conditionalFormatting>
  <conditionalFormatting sqref="AX6">
    <cfRule type="expression" priority="15" stopIfTrue="1">
      <formula>IF(ISERROR(#REF!*AV11*Ct*Pt_1*Ai),0,#REF!*AV11*Ct*Pt_1*Ai)</formula>
    </cfRule>
    <cfRule type="expression" priority="16" stopIfTrue="1">
      <formula>IF(ISERROR(#REF!*AV11*Ct*Pt_1*Ai),0,#REF!*AV11*Ct*Pt_1*Ai)</formula>
    </cfRule>
  </conditionalFormatting>
  <conditionalFormatting sqref="AX11">
    <cfRule type="expression" dxfId="109" priority="21" stopIfTrue="1">
      <formula>OR(AND(ISBLANK(AX11),IF(ISBLANK(AY11),"FALSO","VERO")),AND(ISBLANK(AX11),IF(ISBLANK(AZ11),"FALSO","VERO")))</formula>
    </cfRule>
  </conditionalFormatting>
  <conditionalFormatting sqref="AP12:AP27">
    <cfRule type="expression" dxfId="108" priority="51" stopIfTrue="1">
      <formula>OR(AND(ISBLANK(AP12),IF(ISBLANK(AQ12),"FALSO","VERO")),AND(ISBLANK(AP12),IF(ISBLANK(AR12),"FALSO","VERO")))</formula>
    </cfRule>
  </conditionalFormatting>
  <conditionalFormatting sqref="AT12:AT27">
    <cfRule type="expression" dxfId="107" priority="50" stopIfTrue="1">
      <formula>OR(AND(ISBLANK(AT12),IF(ISBLANK(AU12),"FALSO","VERO")),AND(ISBLANK(AT12),IF(ISBLANK(AV12),"FALSO","VERO")))</formula>
    </cfRule>
  </conditionalFormatting>
  <conditionalFormatting sqref="AX12:AX27">
    <cfRule type="expression" dxfId="106" priority="49">
      <formula>OR(AND(ISBLANK(AX12),IF(ISBLANK(AY12),"FALSO","VERO")),AND(ISBLANK(AX12),IF(ISBLANK(AZ12),"FALSO","VERO")))</formula>
    </cfRule>
  </conditionalFormatting>
  <conditionalFormatting sqref="AP28:AZ28">
    <cfRule type="expression" dxfId="105" priority="48">
      <formula>AND(ISBLANK(AP28),IF(ISBLANK(AO28),"FALSO","VERO"))</formula>
    </cfRule>
  </conditionalFormatting>
  <conditionalFormatting sqref="AQ12:AQ27">
    <cfRule type="expression" dxfId="104" priority="47">
      <formula>AND(ISBLANK(AQ12),IF(ISBLANK(AP12),"FALSO","VERO"))</formula>
    </cfRule>
  </conditionalFormatting>
  <conditionalFormatting sqref="AU12:AU27">
    <cfRule type="expression" dxfId="103" priority="46">
      <formula>AND(ISBLANK(AU12),IF(ISBLANK(AT12),"FALSO","VERO"))</formula>
    </cfRule>
  </conditionalFormatting>
  <conditionalFormatting sqref="AY12:AY27">
    <cfRule type="expression" dxfId="102" priority="45">
      <formula>AND(ISBLANK(AY12),IF(ISBLANK(AX12),"FALSO","VERO"))</formula>
    </cfRule>
  </conditionalFormatting>
  <conditionalFormatting sqref="AP8">
    <cfRule type="expression" dxfId="101" priority="44" stopIfTrue="1">
      <formula>OR(AND(ISBLANK(AP8),IF(ISBLANK(AQ8),"FALSO","VERO")),AND(ISBLANK(AP8),IF(ISBLANK(AR8),"FALSO","VERO")))</formula>
    </cfRule>
  </conditionalFormatting>
  <conditionalFormatting sqref="AQ8">
    <cfRule type="expression" dxfId="100" priority="43" stopIfTrue="1">
      <formula>AND(ISBLANK(AQ8),IF(ISBLANK(AP8),"FALSO","VERO"))</formula>
    </cfRule>
  </conditionalFormatting>
  <conditionalFormatting sqref="AQ9">
    <cfRule type="expression" dxfId="99" priority="42" stopIfTrue="1">
      <formula>AND(ISBLANK(AQ9),IF(ISBLANK(AP9),"FALSO","VERO"))</formula>
    </cfRule>
  </conditionalFormatting>
  <conditionalFormatting sqref="AQ10">
    <cfRule type="expression" dxfId="98" priority="41" stopIfTrue="1">
      <formula>AND(ISBLANK(AQ10),IF(ISBLANK(AP10),"FALSO","VERO"))</formula>
    </cfRule>
  </conditionalFormatting>
  <conditionalFormatting sqref="AT8">
    <cfRule type="expression" dxfId="97" priority="40" stopIfTrue="1">
      <formula>OR(AND(ISBLANK(AT8),IF(ISBLANK(AU8),"FALSO","VERO")),AND(ISBLANK(AT8),IF(ISBLANK(AV8),"FALSO","VERO")))</formula>
    </cfRule>
  </conditionalFormatting>
  <conditionalFormatting sqref="AU8">
    <cfRule type="expression" dxfId="96" priority="39" stopIfTrue="1">
      <formula>AND(ISBLANK(AU8),IF(ISBLANK(AT8),"FALSO","VERO"))</formula>
    </cfRule>
  </conditionalFormatting>
  <conditionalFormatting sqref="AU9">
    <cfRule type="expression" dxfId="95" priority="38" stopIfTrue="1">
      <formula>AND(ISBLANK(AU9),IF(ISBLANK(AT9),"FALSO","VERO"))</formula>
    </cfRule>
  </conditionalFormatting>
  <conditionalFormatting sqref="AU10">
    <cfRule type="expression" dxfId="94" priority="37" stopIfTrue="1">
      <formula>AND(ISBLANK(AU10),IF(ISBLANK(AT10),"FALSO","VERO"))</formula>
    </cfRule>
  </conditionalFormatting>
  <conditionalFormatting sqref="AX8">
    <cfRule type="expression" dxfId="93" priority="36" stopIfTrue="1">
      <formula>OR(AND(ISBLANK(AX8),IF(ISBLANK(AY8),"FALSO","VERO")),AND(ISBLANK(AX8),IF(ISBLANK(AZ8),"FALSO","VERO")))</formula>
    </cfRule>
  </conditionalFormatting>
  <conditionalFormatting sqref="AY8">
    <cfRule type="expression" dxfId="92" priority="35" stopIfTrue="1">
      <formula>AND(ISBLANK(AY8),IF(ISBLANK(AX8),"FALSO","VERO"))</formula>
    </cfRule>
  </conditionalFormatting>
  <conditionalFormatting sqref="AY9">
    <cfRule type="expression" dxfId="91" priority="34" stopIfTrue="1">
      <formula>AND(ISBLANK(AY9),IF(ISBLANK(AX9),"FALSO","VERO"))</formula>
    </cfRule>
  </conditionalFormatting>
  <conditionalFormatting sqref="AY10">
    <cfRule type="expression" dxfId="90" priority="33" stopIfTrue="1">
      <formula>AND(ISBLANK(AY10),IF(ISBLANK(AX10),"FALSO","VERO"))</formula>
    </cfRule>
  </conditionalFormatting>
  <conditionalFormatting sqref="AP9">
    <cfRule type="expression" dxfId="89" priority="32" stopIfTrue="1">
      <formula>OR(AND(ISBLANK(AP9),IF(ISBLANK(AQ9),"FALSO","VERO")),AND(ISBLANK(AP9),IF(ISBLANK(AR9),"FALSO","VERO")))</formula>
    </cfRule>
  </conditionalFormatting>
  <conditionalFormatting sqref="AP10">
    <cfRule type="expression" dxfId="88" priority="31" stopIfTrue="1">
      <formula>OR(AND(ISBLANK(AP10),IF(ISBLANK(AQ10),"FALSO","VERO")),AND(ISBLANK(AP10),IF(ISBLANK(AR10),"FALSO","VERO")))</formula>
    </cfRule>
  </conditionalFormatting>
  <conditionalFormatting sqref="AT9">
    <cfRule type="expression" dxfId="87" priority="30" stopIfTrue="1">
      <formula>OR(AND(ISBLANK(AT9),IF(ISBLANK(AU9),"FALSO","VERO")),AND(ISBLANK(AT9),IF(ISBLANK(AV9),"FALSO","VERO")))</formula>
    </cfRule>
  </conditionalFormatting>
  <conditionalFormatting sqref="AT10">
    <cfRule type="expression" dxfId="86" priority="29" stopIfTrue="1">
      <formula>OR(AND(ISBLANK(AT10),IF(ISBLANK(AU10),"FALSO","VERO")),AND(ISBLANK(AT10),IF(ISBLANK(AV10),"FALSO","VERO")))</formula>
    </cfRule>
  </conditionalFormatting>
  <conditionalFormatting sqref="AX9">
    <cfRule type="expression" dxfId="85" priority="28" stopIfTrue="1">
      <formula>OR(AND(ISBLANK(AX9),IF(ISBLANK(AY9),"FALSO","VERO")),AND(ISBLANK(AX9),IF(ISBLANK(AZ9),"FALSO","VERO")))</formula>
    </cfRule>
  </conditionalFormatting>
  <conditionalFormatting sqref="AX10">
    <cfRule type="expression" dxfId="84" priority="27" stopIfTrue="1">
      <formula>OR(AND(ISBLANK(AX10),IF(ISBLANK(AY10),"FALSO","VERO")),AND(ISBLANK(AX10),IF(ISBLANK(AZ10),"FALSO","VERO")))</formula>
    </cfRule>
  </conditionalFormatting>
  <conditionalFormatting sqref="AQ11">
    <cfRule type="expression" dxfId="83" priority="26" stopIfTrue="1">
      <formula>AND(ISBLANK(AQ11),IF(ISBLANK(AP11),"FALSO","VERO"))</formula>
    </cfRule>
  </conditionalFormatting>
  <conditionalFormatting sqref="AU11">
    <cfRule type="expression" dxfId="82" priority="25" stopIfTrue="1">
      <formula>AND(ISBLANK(AU11),IF(ISBLANK(AT11),"FALSO","VERO"))</formula>
    </cfRule>
  </conditionalFormatting>
  <conditionalFormatting sqref="AY11">
    <cfRule type="expression" dxfId="81" priority="24" stopIfTrue="1">
      <formula>AND(ISBLANK(AY11),IF(ISBLANK(AX11),"FALSO","VERO"))</formula>
    </cfRule>
  </conditionalFormatting>
  <conditionalFormatting sqref="AP11">
    <cfRule type="expression" dxfId="80" priority="23" stopIfTrue="1">
      <formula>OR(AND(ISBLANK(AP11),IF(ISBLANK(AQ11),"FALSO","VERO")),AND(ISBLANK(AP11),IF(ISBLANK(AR11),"FALSO","VERO")))</formula>
    </cfRule>
  </conditionalFormatting>
  <conditionalFormatting sqref="AT11">
    <cfRule type="expression" dxfId="79" priority="22" stopIfTrue="1">
      <formula>OR(AND(ISBLANK(AT11),IF(ISBLANK(AU11),"FALSO","VERO")),AND(ISBLANK(AT11),IF(ISBLANK(AV11),"FALSO","VERO")))</formula>
    </cfRule>
  </conditionalFormatting>
  <conditionalFormatting sqref="AP6">
    <cfRule type="expression" priority="19" stopIfTrue="1">
      <formula>IF(ISERROR(#REF!*AN11*Ct*Pt_1*Ai),0,#REF!*AN11*Ct*Pt_1*Ai)</formula>
    </cfRule>
    <cfRule type="expression" priority="20" stopIfTrue="1">
      <formula>IF(ISERROR(#REF!*AN11*Ct*Pt_1*Ai),0,#REF!*AN11*Ct*Pt_1*Ai)</formula>
    </cfRule>
  </conditionalFormatting>
  <conditionalFormatting sqref="AT6">
    <cfRule type="expression" priority="17" stopIfTrue="1">
      <formula>IF(ISERROR(#REF!*AR11*Ct*Pt_1*Ai),0,#REF!*AR11*Ct*Pt_1*Ai)</formula>
    </cfRule>
    <cfRule type="expression" priority="18" stopIfTrue="1">
      <formula>IF(ISERROR(#REF!*AR11*Ct*Pt_1*Ai),0,#REF!*AR11*Ct*Pt_1*Ai)</formula>
    </cfRule>
  </conditionalFormatting>
  <conditionalFormatting sqref="R5">
    <cfRule type="expression" priority="11" stopIfTrue="1">
      <formula>IF(ISERROR(#REF!*P10*Ct*Pt_1*Ai),0,#REF!*P10*Ct*Pt_1*Ai)</formula>
    </cfRule>
    <cfRule type="expression" priority="12" stopIfTrue="1">
      <formula>IF(ISERROR(#REF!*P10*Ct*Pt_1*Ai),0,#REF!*P10*Ct*Pt_1*Ai)</formula>
    </cfRule>
  </conditionalFormatting>
  <conditionalFormatting sqref="AP5">
    <cfRule type="expression" priority="5" stopIfTrue="1">
      <formula>IF(ISERROR(#REF!*AN10*Ct*Pt_1*Ai),0,#REF!*AN10*Ct*Pt_1*Ai)</formula>
    </cfRule>
    <cfRule type="expression" priority="6" stopIfTrue="1">
      <formula>IF(ISERROR(#REF!*AN10*Ct*Pt_1*Ai),0,#REF!*AN10*Ct*Pt_1*Ai)</formula>
    </cfRule>
  </conditionalFormatting>
  <dataValidations xWindow="1723" yWindow="569" count="10">
    <dataValidation type="list" allowBlank="1" showInputMessage="1" showErrorMessage="1" sqref="A8:A28">
      <formula1>Impianto</formula1>
    </dataValidation>
    <dataValidation type="whole" allowBlank="1" showInputMessage="1" showErrorMessage="1" errorTitle="Anno non consentito" error="Periodo ammesso 2005/2019" promptTitle="Anno non consentito" prompt="Periodo ammesso 2005/2019" sqref="V28">
      <formula1>2005</formula1>
      <formula2>2019</formula2>
    </dataValidation>
    <dataValidation operator="greaterThan" allowBlank="1" showInputMessage="1" showErrorMessage="1" promptTitle="Inserire Anno di riferimento" prompt="E' necessario inserire l'anno di riferimento" sqref="AC8:AC28 U8:U28 Y8:Y28 AG8:AG28 AK8:AK28 AS8:AS28 AW8:AW28"/>
    <dataValidation type="list" allowBlank="1" showInputMessage="1" showErrorMessage="1" promptTitle="Inserire Impianto di Produzione" prompt="E' necessario inserire l'impianto di produzione" sqref="B8:B28">
      <formula1>Descrizione_INTER</formula1>
    </dataValidation>
    <dataValidation type="list" allowBlank="1" showInputMessage="1" showErrorMessage="1" sqref="C8:C28">
      <formula1>"SI,NO"</formula1>
    </dataValidation>
    <dataValidation operator="greaterThan" allowBlank="1" showInputMessage="1" showErrorMessage="1" promptTitle="Inserire Anno di riferimento" prompt="E' obbligatorio inserire l'anno di riferimento a cui si riferisce il valore della produzione" sqref="AM28 AE28"/>
    <dataValidation type="whole" allowBlank="1" showInputMessage="1" showErrorMessage="1" errorTitle="Anno non consentito" error="Periodo ammesso 2013/2019" promptTitle="Anno di rifierimento" prompt="Periodo ammesso 2013/2019" sqref="AT8:AT28">
      <formula1>2013</formula1>
      <formula2>2019</formula2>
    </dataValidation>
    <dataValidation type="whole" allowBlank="1" showInputMessage="1" showErrorMessage="1" errorTitle="Anno non consentito" error="Periodo ammesso 2013/2019" promptTitle="Anno di rifierimento" prompt="Periodo ammesso 2013/2019" sqref="AX8:AX28">
      <formula1>2013</formula1>
      <formula2>2019</formula2>
    </dataValidation>
    <dataValidation type="whole" allowBlank="1" showInputMessage="1" showErrorMessage="1" errorTitle="Anno non consentito" error="Periodo ammesso 2005/2019" promptTitle="Anno di rifierimento" prompt="Periodo ammesso 2005/2019" sqref="R8:R28 V8:V27 Z8:Z28 AD8:AD28 AH8:AH28 AL8:AL28">
      <formula1>2005</formula1>
      <formula2>2019</formula2>
    </dataValidation>
    <dataValidation type="whole" allowBlank="1" showInputMessage="1" showErrorMessage="1" errorTitle="Anno non consentito" error="Periodo ammesso 2013/2019" promptTitle="Anno di rifierimento" prompt="Periodo ammesso 2013/2019" sqref="AP8:AP28">
      <formula1>2013</formula1>
      <formula2>2019</formula2>
    </dataValidation>
  </dataValidation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2:K80"/>
  <sheetViews>
    <sheetView topLeftCell="D1" zoomScale="70" zoomScaleNormal="70" workbookViewId="0">
      <selection activeCell="Q20" sqref="Q20"/>
    </sheetView>
  </sheetViews>
  <sheetFormatPr defaultColWidth="9.140625" defaultRowHeight="15" x14ac:dyDescent="0.25"/>
  <cols>
    <col min="1" max="1" width="19.5703125" style="11" bestFit="1" customWidth="1"/>
    <col min="2" max="2" width="77.140625" style="11" bestFit="1" customWidth="1"/>
    <col min="3" max="3" width="29.7109375" style="11" customWidth="1"/>
    <col min="4" max="4" width="9.140625" style="11"/>
    <col min="5" max="5" width="11" style="11" customWidth="1"/>
    <col min="6" max="6" width="21" style="11" customWidth="1"/>
    <col min="7" max="7" width="43.85546875" style="18" bestFit="1" customWidth="1"/>
    <col min="8" max="8" width="25.28515625" style="18" customWidth="1"/>
    <col min="9" max="9" width="20" style="18" customWidth="1"/>
    <col min="10" max="10" width="22.140625" style="18" customWidth="1"/>
    <col min="11" max="11" width="79.140625" style="11" bestFit="1" customWidth="1"/>
    <col min="12" max="12" width="24.42578125" style="11" bestFit="1" customWidth="1"/>
    <col min="13" max="16384" width="9.140625" style="11"/>
  </cols>
  <sheetData>
    <row r="2" spans="1:11" x14ac:dyDescent="0.25">
      <c r="A2" s="257" t="s">
        <v>109</v>
      </c>
      <c r="B2" s="258"/>
      <c r="F2" s="263" t="s">
        <v>108</v>
      </c>
      <c r="G2" s="263"/>
      <c r="H2" s="263"/>
      <c r="I2" s="263"/>
      <c r="J2" s="263"/>
      <c r="K2" s="263"/>
    </row>
    <row r="3" spans="1:11" ht="57" x14ac:dyDescent="0.25">
      <c r="A3" s="66" t="s">
        <v>86</v>
      </c>
      <c r="B3" s="66" t="s">
        <v>2</v>
      </c>
      <c r="F3" s="65" t="s">
        <v>0</v>
      </c>
      <c r="G3" s="65" t="s">
        <v>1</v>
      </c>
      <c r="H3" s="65" t="s">
        <v>4</v>
      </c>
      <c r="I3" s="65" t="s">
        <v>55</v>
      </c>
      <c r="J3" s="65" t="s">
        <v>59</v>
      </c>
      <c r="K3" s="65" t="s">
        <v>60</v>
      </c>
    </row>
    <row r="4" spans="1:11" x14ac:dyDescent="0.25">
      <c r="A4" s="96" t="s">
        <v>87</v>
      </c>
      <c r="B4" s="97" t="s">
        <v>29</v>
      </c>
      <c r="F4" s="63" t="s">
        <v>49</v>
      </c>
      <c r="G4" s="95" t="s">
        <v>5</v>
      </c>
      <c r="H4" s="95" t="s">
        <v>3</v>
      </c>
      <c r="I4" s="95"/>
      <c r="J4" s="95"/>
      <c r="K4" s="63"/>
    </row>
    <row r="5" spans="1:11" x14ac:dyDescent="0.25">
      <c r="A5" s="96" t="s">
        <v>88</v>
      </c>
      <c r="B5" s="97" t="s">
        <v>30</v>
      </c>
      <c r="F5" s="98">
        <v>0.6</v>
      </c>
      <c r="G5" s="98">
        <v>24.32</v>
      </c>
      <c r="H5" s="98">
        <v>0.8</v>
      </c>
      <c r="I5" s="98">
        <v>0.46500000000000002</v>
      </c>
      <c r="J5" s="98">
        <v>0.1</v>
      </c>
      <c r="K5" s="98">
        <v>0.1</v>
      </c>
    </row>
    <row r="6" spans="1:11" x14ac:dyDescent="0.25">
      <c r="A6" s="96" t="s">
        <v>89</v>
      </c>
      <c r="B6" s="97" t="s">
        <v>31</v>
      </c>
    </row>
    <row r="7" spans="1:11" ht="15" customHeight="1" x14ac:dyDescent="0.25">
      <c r="A7" s="96" t="s">
        <v>90</v>
      </c>
      <c r="B7" s="97" t="s">
        <v>32</v>
      </c>
      <c r="E7" s="264" t="s">
        <v>110</v>
      </c>
      <c r="F7" s="264"/>
      <c r="G7" s="264"/>
      <c r="H7" s="264"/>
      <c r="I7" s="264"/>
      <c r="J7" s="264"/>
      <c r="K7" s="265"/>
    </row>
    <row r="8" spans="1:11" ht="28.5" x14ac:dyDescent="0.25">
      <c r="A8" s="96" t="s">
        <v>91</v>
      </c>
      <c r="B8" s="97" t="s">
        <v>33</v>
      </c>
      <c r="E8" s="138" t="s">
        <v>276</v>
      </c>
      <c r="F8" s="126" t="s">
        <v>56</v>
      </c>
      <c r="G8" s="126" t="s">
        <v>118</v>
      </c>
      <c r="H8" s="126" t="s">
        <v>115</v>
      </c>
      <c r="I8" s="126" t="s">
        <v>54</v>
      </c>
      <c r="J8" s="126" t="s">
        <v>28</v>
      </c>
      <c r="K8" s="125" t="s">
        <v>2</v>
      </c>
    </row>
    <row r="9" spans="1:11" ht="30" x14ac:dyDescent="0.25">
      <c r="A9" s="96" t="s">
        <v>92</v>
      </c>
      <c r="B9" s="97" t="s">
        <v>34</v>
      </c>
      <c r="E9" s="1" t="s">
        <v>277</v>
      </c>
      <c r="F9" s="122">
        <v>2710</v>
      </c>
      <c r="G9" s="123" t="s">
        <v>11</v>
      </c>
      <c r="H9" s="123" t="s">
        <v>231</v>
      </c>
      <c r="I9" s="123">
        <v>0.28299999999999997</v>
      </c>
      <c r="J9" s="123" t="s">
        <v>257</v>
      </c>
      <c r="K9" s="124" t="s">
        <v>138</v>
      </c>
    </row>
    <row r="10" spans="1:11" ht="30" x14ac:dyDescent="0.25">
      <c r="A10" s="96" t="s">
        <v>93</v>
      </c>
      <c r="B10" s="97" t="s">
        <v>35</v>
      </c>
      <c r="E10" s="1" t="s">
        <v>278</v>
      </c>
      <c r="F10" s="122">
        <v>2710</v>
      </c>
      <c r="G10" s="123" t="s">
        <v>11</v>
      </c>
      <c r="H10" s="123" t="s">
        <v>230</v>
      </c>
      <c r="I10" s="123">
        <v>0.28299999999999997</v>
      </c>
      <c r="J10" s="123" t="s">
        <v>257</v>
      </c>
      <c r="K10" s="124" t="s">
        <v>137</v>
      </c>
    </row>
    <row r="11" spans="1:11" ht="30" x14ac:dyDescent="0.25">
      <c r="A11" s="96" t="s">
        <v>94</v>
      </c>
      <c r="B11" s="97" t="s">
        <v>36</v>
      </c>
      <c r="E11" s="1" t="s">
        <v>279</v>
      </c>
      <c r="F11" s="122">
        <v>2710</v>
      </c>
      <c r="G11" s="123" t="s">
        <v>11</v>
      </c>
      <c r="H11" s="123" t="s">
        <v>273</v>
      </c>
      <c r="I11" s="123">
        <v>0.28299999999999997</v>
      </c>
      <c r="J11" s="123" t="s">
        <v>257</v>
      </c>
      <c r="K11" s="124" t="s">
        <v>136</v>
      </c>
    </row>
    <row r="12" spans="1:11" ht="30" x14ac:dyDescent="0.25">
      <c r="A12" s="96" t="s">
        <v>95</v>
      </c>
      <c r="B12" s="97" t="s">
        <v>37</v>
      </c>
      <c r="E12" s="1" t="s">
        <v>280</v>
      </c>
      <c r="F12" s="122">
        <v>2710</v>
      </c>
      <c r="G12" s="123" t="s">
        <v>12</v>
      </c>
      <c r="H12" s="123" t="s">
        <v>274</v>
      </c>
      <c r="I12" s="123">
        <v>0.35199999999999998</v>
      </c>
      <c r="J12" s="123" t="s">
        <v>257</v>
      </c>
      <c r="K12" s="124" t="s">
        <v>141</v>
      </c>
    </row>
    <row r="13" spans="1:11" ht="30" x14ac:dyDescent="0.25">
      <c r="A13" s="96" t="s">
        <v>96</v>
      </c>
      <c r="B13" s="97" t="s">
        <v>38</v>
      </c>
      <c r="E13" s="1" t="s">
        <v>281</v>
      </c>
      <c r="F13" s="122">
        <v>2710</v>
      </c>
      <c r="G13" s="123" t="s">
        <v>12</v>
      </c>
      <c r="H13" s="123" t="s">
        <v>275</v>
      </c>
      <c r="I13" s="123">
        <v>0.35199999999999998</v>
      </c>
      <c r="J13" s="123" t="s">
        <v>257</v>
      </c>
      <c r="K13" s="124" t="s">
        <v>140</v>
      </c>
    </row>
    <row r="14" spans="1:11" ht="30" x14ac:dyDescent="0.25">
      <c r="A14" s="96" t="s">
        <v>97</v>
      </c>
      <c r="B14" s="97" t="s">
        <v>39</v>
      </c>
      <c r="E14" s="1" t="s">
        <v>282</v>
      </c>
      <c r="F14" s="122">
        <v>2710</v>
      </c>
      <c r="G14" s="123" t="s">
        <v>12</v>
      </c>
      <c r="H14" s="123" t="s">
        <v>273</v>
      </c>
      <c r="I14" s="123">
        <v>0.35199999999999998</v>
      </c>
      <c r="J14" s="123" t="s">
        <v>257</v>
      </c>
      <c r="K14" s="124" t="s">
        <v>139</v>
      </c>
    </row>
    <row r="15" spans="1:11" ht="16.5" x14ac:dyDescent="0.25">
      <c r="A15" s="96" t="s">
        <v>98</v>
      </c>
      <c r="B15" s="97" t="s">
        <v>40</v>
      </c>
      <c r="E15" s="1" t="s">
        <v>283</v>
      </c>
      <c r="F15" s="122">
        <v>2415</v>
      </c>
      <c r="G15" s="123" t="s">
        <v>26</v>
      </c>
      <c r="H15" s="123" t="s">
        <v>229</v>
      </c>
      <c r="I15" s="123">
        <v>1.619</v>
      </c>
      <c r="J15" s="123" t="s">
        <v>257</v>
      </c>
      <c r="K15" s="124" t="s">
        <v>64</v>
      </c>
    </row>
    <row r="16" spans="1:11" ht="16.5" x14ac:dyDescent="0.25">
      <c r="A16" s="96" t="s">
        <v>99</v>
      </c>
      <c r="B16" s="97" t="s">
        <v>41</v>
      </c>
      <c r="E16" s="1" t="s">
        <v>284</v>
      </c>
      <c r="F16" s="122">
        <v>2414</v>
      </c>
      <c r="G16" s="123" t="s">
        <v>22</v>
      </c>
      <c r="H16" s="123" t="s">
        <v>247</v>
      </c>
      <c r="I16" s="123">
        <v>1.954</v>
      </c>
      <c r="J16" s="123" t="s">
        <v>257</v>
      </c>
      <c r="K16" s="124" t="s">
        <v>132</v>
      </c>
    </row>
    <row r="17" spans="1:11" ht="16.5" x14ac:dyDescent="0.25">
      <c r="A17" s="96" t="s">
        <v>100</v>
      </c>
      <c r="B17" s="97" t="s">
        <v>42</v>
      </c>
      <c r="E17" s="1" t="s">
        <v>285</v>
      </c>
      <c r="F17" s="122">
        <v>2414</v>
      </c>
      <c r="G17" s="123" t="s">
        <v>24</v>
      </c>
      <c r="H17" s="123" t="s">
        <v>227</v>
      </c>
      <c r="I17" s="123">
        <v>0.51200000000000001</v>
      </c>
      <c r="J17" s="123" t="s">
        <v>257</v>
      </c>
      <c r="K17" s="124" t="s">
        <v>134</v>
      </c>
    </row>
    <row r="18" spans="1:11" ht="16.5" x14ac:dyDescent="0.25">
      <c r="A18" s="96" t="s">
        <v>101</v>
      </c>
      <c r="B18" s="97" t="s">
        <v>43</v>
      </c>
      <c r="E18" s="1" t="s">
        <v>286</v>
      </c>
      <c r="F18" s="122">
        <v>2414</v>
      </c>
      <c r="G18" s="123" t="s">
        <v>24</v>
      </c>
      <c r="H18" s="123" t="s">
        <v>226</v>
      </c>
      <c r="I18" s="123">
        <v>0.51200000000000001</v>
      </c>
      <c r="J18" s="123" t="s">
        <v>257</v>
      </c>
      <c r="K18" s="124" t="s">
        <v>133</v>
      </c>
    </row>
    <row r="19" spans="1:11" ht="30" x14ac:dyDescent="0.25">
      <c r="A19" s="96" t="s">
        <v>102</v>
      </c>
      <c r="B19" s="97" t="s">
        <v>44</v>
      </c>
      <c r="E19" s="1" t="s">
        <v>287</v>
      </c>
      <c r="F19" s="122">
        <v>2414</v>
      </c>
      <c r="G19" s="123" t="s">
        <v>24</v>
      </c>
      <c r="H19" s="123" t="s">
        <v>228</v>
      </c>
      <c r="I19" s="123">
        <v>0.51200000000000001</v>
      </c>
      <c r="J19" s="123" t="s">
        <v>257</v>
      </c>
      <c r="K19" s="124" t="s">
        <v>135</v>
      </c>
    </row>
    <row r="20" spans="1:11" ht="16.5" x14ac:dyDescent="0.25">
      <c r="A20" s="96" t="s">
        <v>103</v>
      </c>
      <c r="B20" s="97" t="s">
        <v>45</v>
      </c>
      <c r="E20" s="1" t="s">
        <v>288</v>
      </c>
      <c r="F20" s="122">
        <v>2414</v>
      </c>
      <c r="G20" s="123" t="s">
        <v>20</v>
      </c>
      <c r="H20" s="123" t="s">
        <v>224</v>
      </c>
      <c r="I20" s="123">
        <v>0.70199999999999996</v>
      </c>
      <c r="J20" s="123" t="s">
        <v>257</v>
      </c>
      <c r="K20" s="124" t="s">
        <v>116</v>
      </c>
    </row>
    <row r="21" spans="1:11" ht="30" x14ac:dyDescent="0.25">
      <c r="A21" s="96" t="s">
        <v>104</v>
      </c>
      <c r="B21" s="97" t="s">
        <v>46</v>
      </c>
      <c r="E21" s="1" t="s">
        <v>289</v>
      </c>
      <c r="F21" s="122">
        <v>2414</v>
      </c>
      <c r="G21" s="123" t="s">
        <v>20</v>
      </c>
      <c r="H21" s="123" t="s">
        <v>222</v>
      </c>
      <c r="I21" s="123">
        <v>0.70199999999999996</v>
      </c>
      <c r="J21" s="123" t="s">
        <v>257</v>
      </c>
      <c r="K21" s="124" t="s">
        <v>131</v>
      </c>
    </row>
    <row r="22" spans="1:11" ht="30" x14ac:dyDescent="0.25">
      <c r="A22" s="96" t="s">
        <v>105</v>
      </c>
      <c r="B22" s="97" t="s">
        <v>47</v>
      </c>
      <c r="E22" s="1" t="s">
        <v>290</v>
      </c>
      <c r="F22" s="122">
        <v>2414</v>
      </c>
      <c r="G22" s="123" t="s">
        <v>20</v>
      </c>
      <c r="H22" s="123" t="s">
        <v>223</v>
      </c>
      <c r="I22" s="123">
        <v>0.70199999999999996</v>
      </c>
      <c r="J22" s="123" t="s">
        <v>257</v>
      </c>
      <c r="K22" s="124" t="s">
        <v>131</v>
      </c>
    </row>
    <row r="23" spans="1:11" ht="30" x14ac:dyDescent="0.25">
      <c r="A23" s="99" t="s">
        <v>106</v>
      </c>
      <c r="B23" s="100" t="s">
        <v>48</v>
      </c>
      <c r="E23" s="1" t="s">
        <v>291</v>
      </c>
      <c r="F23" s="122">
        <v>2414</v>
      </c>
      <c r="G23" s="123" t="s">
        <v>20</v>
      </c>
      <c r="H23" s="123" t="s">
        <v>221</v>
      </c>
      <c r="I23" s="123">
        <v>0.70199999999999996</v>
      </c>
      <c r="J23" s="123" t="s">
        <v>257</v>
      </c>
      <c r="K23" s="124" t="s">
        <v>130</v>
      </c>
    </row>
    <row r="24" spans="1:11" ht="30" x14ac:dyDescent="0.25">
      <c r="A24" s="99" t="s">
        <v>107</v>
      </c>
      <c r="B24" s="100" t="s">
        <v>65</v>
      </c>
      <c r="E24" s="1" t="s">
        <v>292</v>
      </c>
      <c r="F24" s="122">
        <v>2414</v>
      </c>
      <c r="G24" s="123" t="s">
        <v>20</v>
      </c>
      <c r="H24" s="123" t="s">
        <v>121</v>
      </c>
      <c r="I24" s="123">
        <v>0.70199999999999996</v>
      </c>
      <c r="J24" s="123" t="s">
        <v>257</v>
      </c>
      <c r="K24" s="124" t="s">
        <v>129</v>
      </c>
    </row>
    <row r="25" spans="1:11" ht="16.5" x14ac:dyDescent="0.25">
      <c r="E25" s="1" t="s">
        <v>293</v>
      </c>
      <c r="F25" s="122">
        <v>2414</v>
      </c>
      <c r="G25" s="123" t="s">
        <v>20</v>
      </c>
      <c r="H25" s="123" t="s">
        <v>119</v>
      </c>
      <c r="I25" s="123">
        <v>0.70199999999999996</v>
      </c>
      <c r="J25" s="123" t="s">
        <v>257</v>
      </c>
      <c r="K25" s="124" t="s">
        <v>112</v>
      </c>
    </row>
    <row r="26" spans="1:11" ht="16.5" x14ac:dyDescent="0.25">
      <c r="E26" s="1" t="s">
        <v>294</v>
      </c>
      <c r="F26" s="122">
        <v>2414</v>
      </c>
      <c r="G26" s="123" t="s">
        <v>20</v>
      </c>
      <c r="H26" s="123" t="s">
        <v>120</v>
      </c>
      <c r="I26" s="123">
        <v>0.70199999999999996</v>
      </c>
      <c r="J26" s="123" t="s">
        <v>257</v>
      </c>
      <c r="K26" s="124" t="s">
        <v>128</v>
      </c>
    </row>
    <row r="27" spans="1:11" ht="16.5" x14ac:dyDescent="0.25">
      <c r="E27" s="1" t="s">
        <v>295</v>
      </c>
      <c r="F27" s="122">
        <v>2414</v>
      </c>
      <c r="G27" s="123" t="s">
        <v>20</v>
      </c>
      <c r="H27" s="123" t="s">
        <v>120</v>
      </c>
      <c r="I27" s="123">
        <v>0.70199999999999996</v>
      </c>
      <c r="J27" s="123" t="s">
        <v>257</v>
      </c>
      <c r="K27" s="124" t="s">
        <v>111</v>
      </c>
    </row>
    <row r="28" spans="1:11" ht="30" x14ac:dyDescent="0.25">
      <c r="E28" s="1" t="s">
        <v>296</v>
      </c>
      <c r="F28" s="122">
        <v>2414</v>
      </c>
      <c r="G28" s="123" t="s">
        <v>20</v>
      </c>
      <c r="H28" s="123">
        <v>2414</v>
      </c>
      <c r="I28" s="123">
        <v>0.70199999999999996</v>
      </c>
      <c r="J28" s="123" t="s">
        <v>257</v>
      </c>
      <c r="K28" s="124" t="s">
        <v>142</v>
      </c>
    </row>
    <row r="29" spans="1:11" ht="45" x14ac:dyDescent="0.25">
      <c r="E29" s="1" t="s">
        <v>297</v>
      </c>
      <c r="F29" s="122">
        <v>2414</v>
      </c>
      <c r="G29" s="123" t="s">
        <v>21</v>
      </c>
      <c r="H29" s="123" t="s">
        <v>53</v>
      </c>
      <c r="I29" s="123">
        <v>0.03</v>
      </c>
      <c r="J29" s="123" t="s">
        <v>257</v>
      </c>
      <c r="K29" s="124" t="s">
        <v>117</v>
      </c>
    </row>
    <row r="30" spans="1:11" ht="16.5" x14ac:dyDescent="0.25">
      <c r="E30" s="1" t="s">
        <v>298</v>
      </c>
      <c r="F30" s="122">
        <v>2414</v>
      </c>
      <c r="G30" s="123" t="s">
        <v>23</v>
      </c>
      <c r="H30" s="123" t="s">
        <v>225</v>
      </c>
      <c r="I30" s="123">
        <v>0.52700000000000002</v>
      </c>
      <c r="J30" s="123" t="s">
        <v>257</v>
      </c>
      <c r="K30" s="124" t="s">
        <v>23</v>
      </c>
    </row>
    <row r="35" spans="6:11" ht="41.25" customHeight="1" x14ac:dyDescent="0.25">
      <c r="F35" s="259" t="s">
        <v>114</v>
      </c>
      <c r="G35" s="259"/>
      <c r="H35" s="259"/>
      <c r="I35" s="259"/>
      <c r="J35" s="259"/>
      <c r="K35" s="259"/>
    </row>
    <row r="36" spans="6:11" ht="42.75" x14ac:dyDescent="0.25">
      <c r="F36" s="65" t="s">
        <v>84</v>
      </c>
      <c r="G36" s="65" t="s">
        <v>118</v>
      </c>
      <c r="H36" s="120" t="s">
        <v>161</v>
      </c>
      <c r="I36" s="121" t="s">
        <v>27</v>
      </c>
      <c r="J36" s="65" t="s">
        <v>28</v>
      </c>
      <c r="K36" s="95" t="s">
        <v>2</v>
      </c>
    </row>
    <row r="37" spans="6:11" ht="30" x14ac:dyDescent="0.25">
      <c r="F37" s="98">
        <v>2710</v>
      </c>
      <c r="G37" s="9" t="s">
        <v>10</v>
      </c>
      <c r="H37" s="102" t="s">
        <v>238</v>
      </c>
      <c r="I37" s="102">
        <v>3.5999999999999997E-2</v>
      </c>
      <c r="J37" s="102" t="s">
        <v>9</v>
      </c>
      <c r="K37" s="103" t="s">
        <v>149</v>
      </c>
    </row>
    <row r="38" spans="6:11" ht="30" x14ac:dyDescent="0.25">
      <c r="F38" s="98">
        <v>2710</v>
      </c>
      <c r="G38" s="9" t="s">
        <v>10</v>
      </c>
      <c r="H38" s="102" t="s">
        <v>237</v>
      </c>
      <c r="I38" s="102">
        <v>3.5999999999999997E-2</v>
      </c>
      <c r="J38" s="102" t="s">
        <v>9</v>
      </c>
      <c r="K38" s="103" t="s">
        <v>148</v>
      </c>
    </row>
    <row r="39" spans="6:11" ht="30" x14ac:dyDescent="0.25">
      <c r="F39" s="98">
        <v>2710</v>
      </c>
      <c r="G39" s="9" t="s">
        <v>10</v>
      </c>
      <c r="H39" s="102" t="s">
        <v>236</v>
      </c>
      <c r="I39" s="102">
        <v>3.5999999999999997E-2</v>
      </c>
      <c r="J39" s="102" t="s">
        <v>9</v>
      </c>
      <c r="K39" s="103" t="s">
        <v>147</v>
      </c>
    </row>
    <row r="40" spans="6:11" x14ac:dyDescent="0.25">
      <c r="F40" s="98">
        <v>2742</v>
      </c>
      <c r="G40" s="9" t="s">
        <v>8</v>
      </c>
      <c r="H40" s="102" t="s">
        <v>244</v>
      </c>
      <c r="I40" s="102">
        <v>0.22500000000000001</v>
      </c>
      <c r="J40" s="102" t="s">
        <v>9</v>
      </c>
      <c r="K40" s="103" t="s">
        <v>155</v>
      </c>
    </row>
    <row r="41" spans="6:11" ht="30" x14ac:dyDescent="0.25">
      <c r="F41" s="98">
        <v>2742</v>
      </c>
      <c r="G41" s="9" t="s">
        <v>6</v>
      </c>
      <c r="H41" s="102" t="s">
        <v>242</v>
      </c>
      <c r="I41" s="102">
        <v>14.256</v>
      </c>
      <c r="J41" s="102" t="s">
        <v>7</v>
      </c>
      <c r="K41" s="103" t="s">
        <v>153</v>
      </c>
    </row>
    <row r="42" spans="6:11" ht="30" x14ac:dyDescent="0.25">
      <c r="F42" s="98">
        <v>2742</v>
      </c>
      <c r="G42" s="9" t="s">
        <v>6</v>
      </c>
      <c r="H42" s="102" t="s">
        <v>243</v>
      </c>
      <c r="I42" s="102">
        <v>14.256</v>
      </c>
      <c r="J42" s="102" t="s">
        <v>7</v>
      </c>
      <c r="K42" s="103" t="s">
        <v>154</v>
      </c>
    </row>
    <row r="43" spans="6:11" x14ac:dyDescent="0.25">
      <c r="F43" s="98">
        <v>2413</v>
      </c>
      <c r="G43" s="9" t="s">
        <v>16</v>
      </c>
      <c r="H43" s="102" t="s">
        <v>232</v>
      </c>
      <c r="I43" s="102">
        <v>2.4609999999999999</v>
      </c>
      <c r="J43" s="102" t="s">
        <v>9</v>
      </c>
      <c r="K43" s="103" t="s">
        <v>143</v>
      </c>
    </row>
    <row r="44" spans="6:11" x14ac:dyDescent="0.25">
      <c r="F44" s="98">
        <v>2710</v>
      </c>
      <c r="G44" s="9" t="s">
        <v>14</v>
      </c>
      <c r="H44" s="102" t="s">
        <v>240</v>
      </c>
      <c r="I44" s="102">
        <v>2.76</v>
      </c>
      <c r="J44" s="102" t="s">
        <v>9</v>
      </c>
      <c r="K44" s="103" t="s">
        <v>151</v>
      </c>
    </row>
    <row r="45" spans="6:11" x14ac:dyDescent="0.25">
      <c r="F45" s="98">
        <v>2710</v>
      </c>
      <c r="G45" s="9" t="s">
        <v>13</v>
      </c>
      <c r="H45" s="102" t="s">
        <v>239</v>
      </c>
      <c r="I45" s="102">
        <v>8.5399999999999991</v>
      </c>
      <c r="J45" s="102" t="s">
        <v>9</v>
      </c>
      <c r="K45" s="103" t="s">
        <v>150</v>
      </c>
    </row>
    <row r="46" spans="6:11" x14ac:dyDescent="0.25">
      <c r="F46" s="98">
        <v>2413</v>
      </c>
      <c r="G46" s="9" t="s">
        <v>18</v>
      </c>
      <c r="H46" s="102" t="s">
        <v>234</v>
      </c>
      <c r="I46" s="102">
        <v>60</v>
      </c>
      <c r="J46" s="102" t="s">
        <v>9</v>
      </c>
      <c r="K46" s="103" t="s">
        <v>145</v>
      </c>
    </row>
    <row r="47" spans="6:11" x14ac:dyDescent="0.25">
      <c r="F47" s="98">
        <v>2413</v>
      </c>
      <c r="G47" s="9" t="s">
        <v>17</v>
      </c>
      <c r="H47" s="102" t="s">
        <v>233</v>
      </c>
      <c r="I47" s="102">
        <v>11.87</v>
      </c>
      <c r="J47" s="102" t="s">
        <v>9</v>
      </c>
      <c r="K47" s="103" t="s">
        <v>144</v>
      </c>
    </row>
    <row r="48" spans="6:11" x14ac:dyDescent="0.25">
      <c r="F48" s="98">
        <v>2413</v>
      </c>
      <c r="G48" s="9" t="s">
        <v>19</v>
      </c>
      <c r="H48" s="102" t="s">
        <v>235</v>
      </c>
      <c r="I48" s="102">
        <v>6.2</v>
      </c>
      <c r="J48" s="102" t="s">
        <v>9</v>
      </c>
      <c r="K48" s="103" t="s">
        <v>146</v>
      </c>
    </row>
    <row r="49" spans="6:11" x14ac:dyDescent="0.25">
      <c r="F49" s="98">
        <v>2710</v>
      </c>
      <c r="G49" s="9" t="s">
        <v>15</v>
      </c>
      <c r="H49" s="102" t="s">
        <v>241</v>
      </c>
      <c r="I49" s="102">
        <v>3.85</v>
      </c>
      <c r="J49" s="102" t="s">
        <v>9</v>
      </c>
      <c r="K49" s="103" t="s">
        <v>152</v>
      </c>
    </row>
    <row r="50" spans="6:11" x14ac:dyDescent="0.25">
      <c r="F50" s="98">
        <v>2743</v>
      </c>
      <c r="G50" s="9" t="s">
        <v>25</v>
      </c>
      <c r="H50" s="102" t="s">
        <v>246</v>
      </c>
      <c r="I50" s="102">
        <v>4</v>
      </c>
      <c r="J50" s="102" t="s">
        <v>9</v>
      </c>
      <c r="K50" s="103" t="s">
        <v>157</v>
      </c>
    </row>
    <row r="51" spans="6:11" x14ac:dyDescent="0.25">
      <c r="F51" s="98">
        <v>2743</v>
      </c>
      <c r="G51" s="9" t="s">
        <v>25</v>
      </c>
      <c r="H51" s="102" t="s">
        <v>245</v>
      </c>
      <c r="I51" s="102">
        <v>4</v>
      </c>
      <c r="J51" s="102" t="s">
        <v>9</v>
      </c>
      <c r="K51" s="103" t="s">
        <v>156</v>
      </c>
    </row>
    <row r="53" spans="6:11" ht="66.75" customHeight="1" x14ac:dyDescent="0.25">
      <c r="F53" s="260" t="s">
        <v>113</v>
      </c>
      <c r="G53" s="261"/>
      <c r="H53" s="262"/>
    </row>
    <row r="54" spans="6:11" ht="28.5" x14ac:dyDescent="0.25">
      <c r="F54" s="64" t="s">
        <v>84</v>
      </c>
      <c r="G54" s="95" t="s">
        <v>2</v>
      </c>
      <c r="H54" s="65" t="s">
        <v>85</v>
      </c>
    </row>
    <row r="55" spans="6:11" ht="30" x14ac:dyDescent="0.25">
      <c r="F55" s="98">
        <v>24163010</v>
      </c>
      <c r="G55" s="9" t="s">
        <v>46</v>
      </c>
      <c r="H55" s="104" t="s">
        <v>181</v>
      </c>
    </row>
    <row r="56" spans="6:11" ht="30" x14ac:dyDescent="0.25">
      <c r="F56" s="98">
        <v>1810</v>
      </c>
      <c r="G56" s="9" t="s">
        <v>33</v>
      </c>
      <c r="H56" s="104" t="s">
        <v>167</v>
      </c>
    </row>
    <row r="57" spans="6:11" ht="30" x14ac:dyDescent="0.25">
      <c r="F57" s="98">
        <v>1310</v>
      </c>
      <c r="G57" s="9" t="s">
        <v>41</v>
      </c>
      <c r="H57" s="104" t="s">
        <v>163</v>
      </c>
    </row>
    <row r="58" spans="6:11" ht="45" x14ac:dyDescent="0.25">
      <c r="F58" s="98">
        <v>1310</v>
      </c>
      <c r="G58" s="9" t="s">
        <v>162</v>
      </c>
      <c r="H58" s="104" t="s">
        <v>164</v>
      </c>
    </row>
    <row r="59" spans="6:11" ht="45" x14ac:dyDescent="0.25">
      <c r="F59" s="98">
        <v>1430</v>
      </c>
      <c r="G59" s="9" t="s">
        <v>30</v>
      </c>
      <c r="H59" s="104" t="s">
        <v>165</v>
      </c>
    </row>
    <row r="60" spans="6:11" ht="60" x14ac:dyDescent="0.25">
      <c r="F60" s="98">
        <v>2413</v>
      </c>
      <c r="G60" s="9" t="s">
        <v>124</v>
      </c>
      <c r="H60" s="104" t="s">
        <v>169</v>
      </c>
    </row>
    <row r="61" spans="6:11" ht="60" x14ac:dyDescent="0.25">
      <c r="F61" s="98">
        <v>2414</v>
      </c>
      <c r="G61" s="9" t="s">
        <v>126</v>
      </c>
      <c r="H61" s="104" t="s">
        <v>170</v>
      </c>
    </row>
    <row r="62" spans="6:11" ht="30" x14ac:dyDescent="0.25">
      <c r="F62" s="98">
        <v>2112</v>
      </c>
      <c r="G62" s="9" t="s">
        <v>35</v>
      </c>
      <c r="H62" s="104" t="s">
        <v>168</v>
      </c>
    </row>
    <row r="63" spans="6:11" ht="60" x14ac:dyDescent="0.25">
      <c r="F63" s="98">
        <v>2415</v>
      </c>
      <c r="G63" s="9" t="s">
        <v>125</v>
      </c>
      <c r="H63" s="104" t="s">
        <v>171</v>
      </c>
    </row>
    <row r="64" spans="6:11" ht="30" x14ac:dyDescent="0.25">
      <c r="F64" s="98">
        <v>2470</v>
      </c>
      <c r="G64" s="9" t="s">
        <v>40</v>
      </c>
      <c r="H64" s="104" t="s">
        <v>172</v>
      </c>
    </row>
    <row r="65" spans="1:8" ht="30" x14ac:dyDescent="0.25">
      <c r="F65" s="98">
        <v>21111400</v>
      </c>
      <c r="G65" s="9" t="s">
        <v>48</v>
      </c>
      <c r="H65" s="104" t="s">
        <v>177</v>
      </c>
    </row>
    <row r="66" spans="1:8" ht="30" x14ac:dyDescent="0.25">
      <c r="F66" s="98">
        <v>24164040</v>
      </c>
      <c r="G66" s="9" t="s">
        <v>47</v>
      </c>
      <c r="H66" s="104" t="s">
        <v>182</v>
      </c>
    </row>
    <row r="67" spans="1:8" ht="30" x14ac:dyDescent="0.25">
      <c r="F67" s="98">
        <v>24161039</v>
      </c>
      <c r="G67" s="9" t="s">
        <v>42</v>
      </c>
      <c r="H67" s="104" t="s">
        <v>179</v>
      </c>
    </row>
    <row r="68" spans="1:8" ht="30" x14ac:dyDescent="0.25">
      <c r="F68" s="98">
        <v>24161050</v>
      </c>
      <c r="G68" s="9" t="s">
        <v>44</v>
      </c>
      <c r="H68" s="104" t="s">
        <v>180</v>
      </c>
    </row>
    <row r="69" spans="1:8" ht="30" x14ac:dyDescent="0.25">
      <c r="F69" s="98">
        <v>24161035</v>
      </c>
      <c r="G69" s="9" t="s">
        <v>43</v>
      </c>
      <c r="H69" s="104" t="s">
        <v>178</v>
      </c>
    </row>
    <row r="70" spans="1:8" ht="30" x14ac:dyDescent="0.25">
      <c r="F70" s="98">
        <v>24165130</v>
      </c>
      <c r="G70" s="9" t="s">
        <v>45</v>
      </c>
      <c r="H70" s="104" t="s">
        <v>183</v>
      </c>
    </row>
    <row r="71" spans="1:8" ht="30" x14ac:dyDescent="0.25">
      <c r="F71" s="98">
        <v>1711</v>
      </c>
      <c r="G71" s="9" t="s">
        <v>39</v>
      </c>
      <c r="H71" s="104" t="s">
        <v>166</v>
      </c>
    </row>
    <row r="72" spans="1:8" ht="45" x14ac:dyDescent="0.25">
      <c r="F72" s="98">
        <v>2742</v>
      </c>
      <c r="G72" s="9" t="s">
        <v>160</v>
      </c>
      <c r="H72" s="104" t="s">
        <v>174</v>
      </c>
    </row>
    <row r="73" spans="1:8" x14ac:dyDescent="0.25">
      <c r="F73" s="98">
        <v>2744</v>
      </c>
      <c r="G73" s="9" t="s">
        <v>37</v>
      </c>
      <c r="H73" s="104" t="s">
        <v>176</v>
      </c>
    </row>
    <row r="74" spans="1:8" ht="45" x14ac:dyDescent="0.25">
      <c r="F74" s="98">
        <v>2743</v>
      </c>
      <c r="G74" s="9" t="s">
        <v>159</v>
      </c>
      <c r="H74" s="104" t="s">
        <v>175</v>
      </c>
    </row>
    <row r="75" spans="1:8" ht="30" x14ac:dyDescent="0.25">
      <c r="F75" s="98">
        <v>2710</v>
      </c>
      <c r="G75" s="9" t="s">
        <v>158</v>
      </c>
      <c r="H75" s="104" t="s">
        <v>173</v>
      </c>
    </row>
    <row r="76" spans="1:8" ht="30" x14ac:dyDescent="0.25">
      <c r="F76" s="98">
        <v>272210</v>
      </c>
      <c r="G76" s="9" t="s">
        <v>65</v>
      </c>
      <c r="H76" s="104" t="s">
        <v>184</v>
      </c>
    </row>
    <row r="79" spans="1:8" ht="15.75" thickBot="1" x14ac:dyDescent="0.3">
      <c r="A79" s="11" t="s">
        <v>66</v>
      </c>
    </row>
    <row r="80" spans="1:8" ht="60.75" thickBot="1" x14ac:dyDescent="0.3">
      <c r="A80" s="101">
        <v>272210</v>
      </c>
      <c r="B80" s="101" t="s">
        <v>67</v>
      </c>
      <c r="C80" s="101" t="s">
        <v>68</v>
      </c>
    </row>
  </sheetData>
  <sheetProtection algorithmName="SHA-512" hashValue="gpq+djERA+El5sqE1WZ/3O27M1wHb4gqg7COFbCKF3yE85VIVKalQ1q+lrMZahSShpX9s+HnMPPdO7KL0TYBEw==" saltValue="xefxySnWdjXfSvXg4S15KQ==" spinCount="100000" sheet="1" objects="1" scenarios="1"/>
  <sortState ref="F51:H71">
    <sortCondition ref="F51"/>
  </sortState>
  <mergeCells count="5">
    <mergeCell ref="A2:B2"/>
    <mergeCell ref="F35:K35"/>
    <mergeCell ref="F53:H53"/>
    <mergeCell ref="F2:K2"/>
    <mergeCell ref="E7:K7"/>
  </mergeCells>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B1:P43"/>
  <sheetViews>
    <sheetView zoomScale="55" zoomScaleNormal="55" workbookViewId="0">
      <selection activeCell="E38" sqref="E38"/>
    </sheetView>
  </sheetViews>
  <sheetFormatPr defaultColWidth="8.7109375" defaultRowHeight="15" x14ac:dyDescent="0.25"/>
  <cols>
    <col min="1" max="1" width="8.7109375" style="11"/>
    <col min="2" max="2" width="23" style="11" customWidth="1"/>
    <col min="3" max="3" width="18" style="11" customWidth="1"/>
    <col min="4" max="4" width="20.85546875" style="11" bestFit="1" customWidth="1"/>
    <col min="5" max="5" width="19.140625" style="11" customWidth="1"/>
    <col min="6" max="6" width="92.28515625" style="15" customWidth="1"/>
    <col min="7" max="7" width="28.42578125" style="11" customWidth="1"/>
    <col min="8" max="8" width="18.5703125" style="11" customWidth="1"/>
    <col min="9" max="9" width="11.5703125" style="11" customWidth="1"/>
    <col min="10" max="10" width="85.28515625" style="11" bestFit="1" customWidth="1"/>
    <col min="11" max="11" width="18.85546875" style="11" bestFit="1" customWidth="1"/>
    <col min="12" max="12" width="18.85546875" style="11" customWidth="1"/>
    <col min="13" max="13" width="8.7109375" style="11"/>
    <col min="14" max="14" width="55.85546875" style="11" bestFit="1" customWidth="1"/>
    <col min="15" max="15" width="14" style="11" customWidth="1"/>
    <col min="16" max="16" width="13" style="11" customWidth="1"/>
    <col min="17" max="16384" width="8.7109375" style="11"/>
  </cols>
  <sheetData>
    <row r="1" spans="2:16" x14ac:dyDescent="0.25">
      <c r="B1" s="10"/>
    </row>
    <row r="2" spans="2:16" ht="54.75" customHeight="1" thickBot="1" x14ac:dyDescent="0.3">
      <c r="B2" s="12"/>
      <c r="C2" s="12"/>
      <c r="D2" s="12"/>
      <c r="E2" s="12"/>
      <c r="F2" s="266" t="s">
        <v>110</v>
      </c>
      <c r="G2" s="267"/>
      <c r="H2" s="267"/>
      <c r="I2" s="12"/>
      <c r="J2" s="266" t="s">
        <v>114</v>
      </c>
      <c r="K2" s="267"/>
      <c r="L2" s="267"/>
      <c r="N2" s="268" t="s">
        <v>113</v>
      </c>
      <c r="O2" s="264"/>
      <c r="P2" s="264"/>
    </row>
    <row r="3" spans="2:16" ht="29.25" thickBot="1" x14ac:dyDescent="0.3">
      <c r="B3" s="13" t="s">
        <v>72</v>
      </c>
      <c r="C3" s="12"/>
      <c r="D3" s="13" t="s">
        <v>51</v>
      </c>
      <c r="E3" s="12"/>
      <c r="F3" s="65" t="s">
        <v>2</v>
      </c>
      <c r="G3" s="65" t="s">
        <v>115</v>
      </c>
      <c r="H3" s="147" t="s">
        <v>54</v>
      </c>
      <c r="I3" s="12"/>
      <c r="J3" s="65" t="s">
        <v>2</v>
      </c>
      <c r="K3" s="65" t="s">
        <v>161</v>
      </c>
      <c r="L3" s="148" t="s">
        <v>54</v>
      </c>
      <c r="N3" s="65" t="s">
        <v>2</v>
      </c>
      <c r="O3" s="65" t="s">
        <v>84</v>
      </c>
      <c r="P3" s="143" t="s">
        <v>54</v>
      </c>
    </row>
    <row r="4" spans="2:16" ht="24" x14ac:dyDescent="0.25">
      <c r="B4" s="14" t="str">
        <f>CONCATENATE(Anagrafica!A18," - ",Anagrafica!B18)</f>
        <v xml:space="preserve">1 - </v>
      </c>
      <c r="C4" s="12"/>
      <c r="D4" s="13" t="s">
        <v>52</v>
      </c>
      <c r="E4" s="12"/>
      <c r="F4" s="7" t="str">
        <f>Parametri!K9</f>
        <v>Acciaio al carbonio prodotto in forni elettrici ad arco (EAF): Acciaio grezzo: acciai inossidabili ad elevata resistenza al calore prodotti in forni elettrici</v>
      </c>
      <c r="G4" s="8" t="str">
        <f>Parametri!H9</f>
        <v>2710-T141</v>
      </c>
      <c r="H4" s="8">
        <f>Parametri!I9</f>
        <v>0.28299999999999997</v>
      </c>
      <c r="I4" s="12"/>
      <c r="J4" s="7" t="str">
        <f>Parametri!K37</f>
        <v>Acciaio soffiato all'ossigeno: acciai inossidabili ad elevata resistenza al calore prodotti con procedimenti diversi dai forni elettrici</v>
      </c>
      <c r="K4" s="8" t="str">
        <f>Parametri!H37</f>
        <v>2710-T142</v>
      </c>
      <c r="L4" s="9">
        <v>3.5999999999999997E-2</v>
      </c>
      <c r="N4" s="7" t="str">
        <f>Parametri!G55</f>
        <v>Cloruro di polivinile (PVC)</v>
      </c>
      <c r="O4" s="9">
        <f>Parametri!F55</f>
        <v>24163010</v>
      </c>
    </row>
    <row r="5" spans="2:16" ht="24" x14ac:dyDescent="0.25">
      <c r="B5" s="14" t="str">
        <f>CONCATENATE(Anagrafica!A19," - ",Anagrafica!B19)</f>
        <v xml:space="preserve">2 - </v>
      </c>
      <c r="C5" s="12"/>
      <c r="D5" s="8">
        <v>1</v>
      </c>
      <c r="E5" s="12"/>
      <c r="F5" s="7" t="str">
        <f>Parametri!K10</f>
        <v>Acciaio al carbonio prodotto in forni elettrici ad arco (EAF): Acciaio grezzo: acciai legati prodotti in forni elettrici (escl. acciai inossidabili)</v>
      </c>
      <c r="G5" s="8" t="str">
        <f>Parametri!H10</f>
        <v>2710-T131</v>
      </c>
      <c r="H5" s="8">
        <f>Parametri!I10</f>
        <v>0.28299999999999997</v>
      </c>
      <c r="I5" s="12"/>
      <c r="J5" s="7" t="str">
        <f>Parametri!K38</f>
        <v>Acciaio soffiato all'ossigeno: acciai legati prodotti con procedimenti diversi dai forni elettrici (escl. acciai inossida­ bili)</v>
      </c>
      <c r="K5" s="8" t="str">
        <f>Parametri!H38</f>
        <v>2710-T132</v>
      </c>
      <c r="L5" s="9">
        <v>3.5999999999999997E-2</v>
      </c>
      <c r="N5" s="7" t="str">
        <f>Parametri!G56</f>
        <v>Confezione di vestiario in pelle</v>
      </c>
      <c r="O5" s="9">
        <f>Parametri!F56</f>
        <v>1810</v>
      </c>
    </row>
    <row r="6" spans="2:16" x14ac:dyDescent="0.25">
      <c r="B6" s="14" t="str">
        <f>CONCATENATE(Anagrafica!A20," - ",Anagrafica!B20)</f>
        <v xml:space="preserve">3 - </v>
      </c>
      <c r="C6" s="12"/>
      <c r="D6" s="12"/>
      <c r="E6" s="12"/>
      <c r="F6" s="7" t="str">
        <f>Parametri!K11</f>
        <v>Acciaio al carbonio prodotto in forni elettrici ad arco (EAF): Acciaio grezzo: acciai non legati prodotti in forni elettrici</v>
      </c>
      <c r="G6" s="8" t="str">
        <f>Parametri!H11</f>
        <v>2710-T1211</v>
      </c>
      <c r="H6" s="8">
        <f>Parametri!I11</f>
        <v>0.28299999999999997</v>
      </c>
      <c r="I6" s="12"/>
      <c r="J6" s="7" t="str">
        <f>Parametri!K39</f>
        <v>Acciaio soffiato all'ossigeno: acciai non legati prodotti con procedimenti diversi dai forni elettrici</v>
      </c>
      <c r="K6" s="8" t="str">
        <f>Parametri!H39</f>
        <v>2710-T122</v>
      </c>
      <c r="L6" s="9">
        <v>3.5999999999999997E-2</v>
      </c>
      <c r="N6" s="7" t="str">
        <f>Parametri!G57</f>
        <v>Estrazione di minerali di ferro</v>
      </c>
      <c r="O6" s="9">
        <f>Parametri!F57</f>
        <v>1310</v>
      </c>
    </row>
    <row r="7" spans="2:16" x14ac:dyDescent="0.25">
      <c r="B7" s="14" t="str">
        <f>CONCATENATE(Anagrafica!A21," - ",Anagrafica!B21)</f>
        <v xml:space="preserve">4 - </v>
      </c>
      <c r="C7" s="12"/>
      <c r="D7" s="12"/>
      <c r="E7" s="12"/>
      <c r="F7" s="7" t="str">
        <f>Parametri!K12</f>
        <v>Acciaio altolegato prodotto in EAF: Acciaio grezzo: acciai inossidabili ad elevata resistenza al calore prodotti in forni elettrici</v>
      </c>
      <c r="G7" s="8" t="str">
        <f>Parametri!H12</f>
        <v xml:space="preserve">2710-T141 </v>
      </c>
      <c r="H7" s="8">
        <f>Parametri!I12</f>
        <v>0.35199999999999998</v>
      </c>
      <c r="I7" s="12"/>
      <c r="J7" s="7" t="str">
        <f>Parametri!K40</f>
        <v>Allumina (raffinazione): Ossido di alluminio (escluso il corindone artificiale)</v>
      </c>
      <c r="K7" s="8" t="str">
        <f>Parametri!H40</f>
        <v>27421-200</v>
      </c>
      <c r="L7" s="9">
        <v>0.22500000000000001</v>
      </c>
      <c r="N7" s="7" t="str">
        <f>Parametri!G58</f>
        <v>Estrazione di minerali di ferro,  non inclusi nell'allegato III</v>
      </c>
      <c r="O7" s="9">
        <f>Parametri!F58</f>
        <v>1310</v>
      </c>
    </row>
    <row r="8" spans="2:16" x14ac:dyDescent="0.25">
      <c r="B8" s="14" t="str">
        <f>CONCATENATE(Anagrafica!A22," - ",Anagrafica!B22)</f>
        <v xml:space="preserve">5 - </v>
      </c>
      <c r="C8" s="12"/>
      <c r="D8" s="12">
        <f>Parametri_1!I:I</f>
        <v>0</v>
      </c>
      <c r="E8" s="12"/>
      <c r="F8" s="7" t="str">
        <f>Parametri!K13</f>
        <v>Acciaio altolegato prodotto in EAF: Acciaio grezzo: acciai legati prodotti in forni elettrici (escl. acciai inossidabili)</v>
      </c>
      <c r="G8" s="8" t="str">
        <f>Parametri!H13</f>
        <v xml:space="preserve">2710-T131 </v>
      </c>
      <c r="H8" s="8">
        <f>Parametri!I13</f>
        <v>0.35199999999999998</v>
      </c>
      <c r="I8" s="12"/>
      <c r="J8" s="7" t="str">
        <f>Parametri!K41</f>
        <v>Alluminio primario: Alluminio greggio, non legato (escluse polveri e pagliette)</v>
      </c>
      <c r="K8" s="8" t="str">
        <f>Parametri!H41</f>
        <v>2742-1130</v>
      </c>
      <c r="L8" s="9">
        <v>14.256</v>
      </c>
      <c r="N8" s="7" t="str">
        <f>Parametri!G59</f>
        <v>Estrazione di minerali per l'industria chimica e per la fabbricazione di concimi</v>
      </c>
      <c r="O8" s="9">
        <f>Parametri!F59</f>
        <v>1430</v>
      </c>
    </row>
    <row r="9" spans="2:16" ht="24" x14ac:dyDescent="0.25">
      <c r="B9" s="14" t="str">
        <f>CONCATENATE(Anagrafica!A23," - ",Anagrafica!B23)</f>
        <v xml:space="preserve">6 - </v>
      </c>
      <c r="C9" s="12"/>
      <c r="D9" s="12"/>
      <c r="E9" s="12"/>
      <c r="F9" s="7" t="str">
        <f>Parametri!K14</f>
        <v>Acciaio altolegato prodotto in EAF: Acciaio grezzo: acciai non legati prodotti in forni elettrici</v>
      </c>
      <c r="G9" s="8" t="str">
        <f>Parametri!H14</f>
        <v>2710-T1211</v>
      </c>
      <c r="H9" s="8">
        <f>Parametri!I14</f>
        <v>0.35199999999999998</v>
      </c>
      <c r="I9" s="12"/>
      <c r="J9" s="7" t="str">
        <f>Parametri!K42</f>
        <v>Alluminio primario: Alluminio greggio, legato, forme primarie (escluse polveri e pagliette di alluminio)</v>
      </c>
      <c r="K9" s="8" t="str">
        <f>Parametri!H42</f>
        <v>2742-1153</v>
      </c>
      <c r="L9" s="9">
        <v>14.256</v>
      </c>
      <c r="N9" s="7" t="str">
        <f>Parametri!G60</f>
        <v>Fabbricazione di altri prodotti chimici di base inorganici, non inclusi nell'allegato III</v>
      </c>
      <c r="O9" s="9">
        <f>Parametri!F60</f>
        <v>2413</v>
      </c>
    </row>
    <row r="10" spans="2:16" ht="24" x14ac:dyDescent="0.25">
      <c r="B10" s="14" t="str">
        <f>CONCATENATE(Anagrafica!A24," - ",Anagrafica!B24)</f>
        <v xml:space="preserve">7 - </v>
      </c>
      <c r="C10" s="12"/>
      <c r="D10" s="12"/>
      <c r="E10" s="12"/>
      <c r="F10" s="7" t="str">
        <f>Parametri!K15</f>
        <v>Ammoniaca anidra</v>
      </c>
      <c r="G10" s="8" t="str">
        <f>Parametri!H15</f>
        <v>2415-1075</v>
      </c>
      <c r="H10" s="8">
        <f>Parametri!I15</f>
        <v>1.619</v>
      </c>
      <c r="I10" s="12"/>
      <c r="J10" s="7" t="str">
        <f>Parametri!K43</f>
        <v>Cl2: Cloro</v>
      </c>
      <c r="K10" s="8" t="str">
        <f>Parametri!H43</f>
        <v>2413-1111</v>
      </c>
      <c r="L10" s="9">
        <v>2.4609999999999999</v>
      </c>
      <c r="N10" s="7" t="str">
        <f>Parametri!G61</f>
        <v>Fabbricazione di altri prodotti chimici di base organici,  non inclusi nell'allegato III</v>
      </c>
      <c r="O10" s="9">
        <f>Parametri!F61</f>
        <v>2414</v>
      </c>
    </row>
    <row r="11" spans="2:16" x14ac:dyDescent="0.25">
      <c r="B11" s="14" t="str">
        <f>CONCATENATE(Anagrafica!A25," - ",Anagrafica!B25)</f>
        <v xml:space="preserve">8 - </v>
      </c>
      <c r="C11" s="12"/>
      <c r="D11" s="12"/>
      <c r="E11" s="12">
        <f>Parametri_1!F32</f>
        <v>0</v>
      </c>
      <c r="F11" s="7" t="str">
        <f>Parametri!K16</f>
        <v>Nero di carbonio: Carbonio (neri di carbonio ed altre forme di carbonio, n.n.a.)</v>
      </c>
      <c r="G11" s="8" t="str">
        <f>Parametri!H16</f>
        <v>2413-1130</v>
      </c>
      <c r="H11" s="8">
        <f>Parametri!I16</f>
        <v>1.954</v>
      </c>
      <c r="I11" s="12"/>
      <c r="J11" s="7" t="str">
        <f>Parametri!K44</f>
        <v>FeMn HC: Ferromanganese (conforme­ mente al BREF)</v>
      </c>
      <c r="K11" s="8" t="str">
        <f>Parametri!H44</f>
        <v>2710-2010</v>
      </c>
      <c r="L11" s="9">
        <v>2.76</v>
      </c>
      <c r="N11" s="7" t="str">
        <f>Parametri!G62</f>
        <v>Fabbricazione di carta e di cartone</v>
      </c>
      <c r="O11" s="9">
        <f>Parametri!F62</f>
        <v>2112</v>
      </c>
    </row>
    <row r="12" spans="2:16" x14ac:dyDescent="0.25">
      <c r="B12" s="14" t="str">
        <f>CONCATENATE(Anagrafica!A26," - ",Anagrafica!B26)</f>
        <v xml:space="preserve">9 - </v>
      </c>
      <c r="C12" s="12"/>
      <c r="D12" s="12"/>
      <c r="E12" s="12"/>
      <c r="F12" s="7" t="str">
        <f>Parametri!K17</f>
        <v>Ossido di etilene (OE)/glicoli etilenici (GE): Glicole etilenico (etandiolo)</v>
      </c>
      <c r="G12" s="8" t="str">
        <f>Parametri!H17</f>
        <v>2414-2310</v>
      </c>
      <c r="H12" s="8">
        <f>Parametri!I17</f>
        <v>0.51200000000000001</v>
      </c>
      <c r="I12" s="12"/>
      <c r="J12" s="7" t="str">
        <f>Parametri!K45</f>
        <v>FeSi: Ferro-silicio-75 % tenore di Si</v>
      </c>
      <c r="K12" s="8" t="str">
        <f>Parametri!H45</f>
        <v>2710-2020/2410-1230</v>
      </c>
      <c r="L12" s="9">
        <v>8.5399999999999991</v>
      </c>
      <c r="N12" s="7" t="str">
        <f>Parametri!G63</f>
        <v>Fabbricazione di concimi e di composti azotati, non inclusi nell'allegato III</v>
      </c>
      <c r="O12" s="9">
        <f>Parametri!F63</f>
        <v>2415</v>
      </c>
    </row>
    <row r="13" spans="2:16" x14ac:dyDescent="0.25">
      <c r="B13" s="14" t="str">
        <f>CONCATENATE(Anagrafica!A27," - ",Anagrafica!B27)</f>
        <v xml:space="preserve">10 - </v>
      </c>
      <c r="C13" s="12"/>
      <c r="D13" s="12"/>
      <c r="E13" s="12"/>
      <c r="F13" s="7" t="str">
        <f>Parametri!K18</f>
        <v>Ossido di etilene (OE)/glicoli etilenici (GE): Ossirano (ossido di etilene)</v>
      </c>
      <c r="G13" s="8" t="str">
        <f>Parametri!H18</f>
        <v>2414-6373</v>
      </c>
      <c r="H13" s="8">
        <f>Parametri!I18</f>
        <v>0.51200000000000001</v>
      </c>
      <c r="I13" s="12"/>
      <c r="J13" s="7" t="str">
        <f>Parametri!K46</f>
        <v>Polisilicio iperpuro: Silicio contenente, in peso &gt;=99,99 % di silicio</v>
      </c>
      <c r="K13" s="8" t="str">
        <f>Parametri!H46</f>
        <v>2413-1153</v>
      </c>
      <c r="L13" s="9">
        <v>60</v>
      </c>
      <c r="N13" s="7" t="str">
        <f>Parametri!G64</f>
        <v>Fabbricazione di fibre sintetiche e artificiali</v>
      </c>
      <c r="O13" s="9">
        <f>Parametri!F64</f>
        <v>2470</v>
      </c>
    </row>
    <row r="14" spans="2:16" ht="24" x14ac:dyDescent="0.25">
      <c r="B14" s="14" t="str">
        <f>CONCATENATE(Anagrafica!A28," - ",Anagrafica!B28)</f>
        <v xml:space="preserve">11 - </v>
      </c>
      <c r="C14" s="12"/>
      <c r="D14" s="12"/>
      <c r="E14" s="12"/>
      <c r="F14" s="7" t="str">
        <f>Parametri!K19</f>
        <v>Ossido di etilene (OE)/glicoli etilenici (GE):
2,2-Ossidietanolo (dietilenglicole)</v>
      </c>
      <c r="G14" s="8" t="str">
        <f>Parametri!H19</f>
        <v>2414-6333</v>
      </c>
      <c r="H14" s="8">
        <f>Parametri!I19</f>
        <v>0.51200000000000001</v>
      </c>
      <c r="I14" s="12"/>
      <c r="J14" s="7" t="str">
        <f>Parametri!K47</f>
        <v>Si metallico: Silicio contenente, in peso &lt; 99,99 % di silicio</v>
      </c>
      <c r="K14" s="8" t="str">
        <f>Parametri!H47</f>
        <v>2413-1155</v>
      </c>
      <c r="L14" s="9">
        <v>11.87</v>
      </c>
      <c r="N14" s="7" t="str">
        <f>Parametri!G65</f>
        <v>Pasta-carta meccanica</v>
      </c>
      <c r="O14" s="9">
        <f>Parametri!F65</f>
        <v>21111400</v>
      </c>
    </row>
    <row r="15" spans="2:16" x14ac:dyDescent="0.25">
      <c r="B15" s="14" t="str">
        <f>CONCATENATE(Anagrafica!A29," - ",Anagrafica!B29)</f>
        <v xml:space="preserve">12 - </v>
      </c>
      <c r="C15" s="12"/>
      <c r="D15" s="12"/>
      <c r="E15" s="12"/>
      <c r="F15" s="7" t="str">
        <f>Parametri!K20</f>
        <v>Sostanze chimiche di elevato valore: Benzene</v>
      </c>
      <c r="G15" s="8" t="str">
        <f>Parametri!H20</f>
        <v>2014-1223</v>
      </c>
      <c r="H15" s="8">
        <f>Parametri!I20</f>
        <v>0.70199999999999996</v>
      </c>
      <c r="I15" s="12"/>
      <c r="J15" s="7" t="str">
        <f>Parametri!K48</f>
        <v>SiC: Carburi, di costituzione chimica definita o meno</v>
      </c>
      <c r="K15" s="8" t="str">
        <f>Parametri!H48</f>
        <v>2413-5450</v>
      </c>
      <c r="L15" s="9">
        <v>6.2</v>
      </c>
      <c r="N15" s="7" t="str">
        <f>Parametri!G66</f>
        <v>Policarbonato (PC)</v>
      </c>
      <c r="O15" s="9">
        <f>Parametri!F66</f>
        <v>24164040</v>
      </c>
    </row>
    <row r="16" spans="2:16" x14ac:dyDescent="0.25">
      <c r="B16" s="14" t="str">
        <f>CONCATENATE(Anagrafica!A30," - ",Anagrafica!B30)</f>
        <v xml:space="preserve">13 - </v>
      </c>
      <c r="C16" s="12"/>
      <c r="D16" s="12"/>
      <c r="E16" s="12"/>
      <c r="F16" s="7" t="str">
        <f>Parametri!K21</f>
        <v>Sostanze chimiche di elevato valore: Idrocarburi aciclici non saturi, (etilene, propene-butene, buta -1, -3 diene e isoprene esclusi)</v>
      </c>
      <c r="G16" s="8" t="str">
        <f>Parametri!H21</f>
        <v>2414-1160</v>
      </c>
      <c r="H16" s="8">
        <f>Parametri!I21</f>
        <v>0.70199999999999996</v>
      </c>
      <c r="I16" s="12"/>
      <c r="J16" s="7" t="str">
        <f>Parametri!K49</f>
        <v>SiMn: Silico-manganese ad esclu­ sione di FeSiMn</v>
      </c>
      <c r="K16" s="8" t="str">
        <f>Parametri!H49</f>
        <v>2710-2030</v>
      </c>
      <c r="L16" s="9">
        <v>3.85</v>
      </c>
      <c r="N16" s="7" t="str">
        <f>Parametri!G67</f>
        <v>Polietilene a bassa densità (LDPE)</v>
      </c>
      <c r="O16" s="9">
        <f>Parametri!F67</f>
        <v>24161039</v>
      </c>
    </row>
    <row r="17" spans="2:15" x14ac:dyDescent="0.25">
      <c r="B17" s="14" t="str">
        <f>CONCATENATE(Anagrafica!A31," - ",Anagrafica!B31)</f>
        <v xml:space="preserve">14 - </v>
      </c>
      <c r="C17" s="12"/>
      <c r="D17" s="12"/>
      <c r="E17" s="12"/>
      <c r="F17" s="7" t="str">
        <f>Parametri!K22</f>
        <v>Sostanze chimiche di elevato valore: Idrocarburi aciclici non saturi, (etilene, propene-butene, buta -1, -3 diene e isoprene esclusi)</v>
      </c>
      <c r="G17" s="8" t="str">
        <f>Parametri!H22</f>
        <v>2414-1190</v>
      </c>
      <c r="H17" s="8">
        <f>Parametri!I22</f>
        <v>0.70199999999999996</v>
      </c>
      <c r="I17" s="12"/>
      <c r="J17" s="7" t="str">
        <f>Parametri!K50</f>
        <v>Zinco elettrolitico: Zinco greggio, legato (escluso zinco polverizzato, polvere di zinco)</v>
      </c>
      <c r="K17" s="8" t="str">
        <f>Parametri!H50</f>
        <v>2743-125</v>
      </c>
      <c r="L17" s="9">
        <v>4</v>
      </c>
      <c r="N17" s="7" t="str">
        <f>Parametri!G68</f>
        <v>Polietilene ad alta densità (HDPE)</v>
      </c>
      <c r="O17" s="9">
        <f>Parametri!F68</f>
        <v>24161050</v>
      </c>
    </row>
    <row r="18" spans="2:15" x14ac:dyDescent="0.25">
      <c r="B18" s="14" t="str">
        <f>CONCATENATE(Anagrafica!A32," - ",Anagrafica!B32)</f>
        <v xml:space="preserve">15 - </v>
      </c>
      <c r="C18" s="12"/>
      <c r="D18" s="12"/>
      <c r="E18" s="12"/>
      <c r="F18" s="7" t="str">
        <f>Parametri!K23</f>
        <v>Sostanze chimiche di elevato valore: Idrocarburi aciclici non saturi; buta -1, -3 diene e isoprene</v>
      </c>
      <c r="G18" s="8" t="str">
        <f>Parametri!H23</f>
        <v>2414-1150</v>
      </c>
      <c r="H18" s="8">
        <f>Parametri!I23</f>
        <v>0.70199999999999996</v>
      </c>
      <c r="I18" s="12"/>
      <c r="J18" s="7" t="str">
        <f>Parametri!K51</f>
        <v>Zinco elettrolitico: Zinco greggio, non legato (escluso zinco polverizzato, polvere di zinco)</v>
      </c>
      <c r="K18" s="8" t="str">
        <f>Parametri!H51</f>
        <v>2743-1230</v>
      </c>
      <c r="L18" s="9">
        <v>4</v>
      </c>
      <c r="N18" s="7" t="str">
        <f>Parametri!G69</f>
        <v>Polietilene lineare a bassa densità (LLDPE)</v>
      </c>
      <c r="O18" s="9">
        <f>Parametri!F69</f>
        <v>24161035</v>
      </c>
    </row>
    <row r="19" spans="2:15" x14ac:dyDescent="0.25">
      <c r="B19" s="14" t="str">
        <f>CONCATENATE(Anagrafica!A33," - ",Anagrafica!B33)</f>
        <v xml:space="preserve">16 - </v>
      </c>
      <c r="C19" s="12"/>
      <c r="D19" s="12"/>
      <c r="E19" s="12"/>
      <c r="F19" s="7" t="str">
        <f>Parametri!K24</f>
        <v>Sostanze chimiche di elevato valore: Idrocarburi aciclici non saturi; butene (butilene) e suoi isomeri</v>
      </c>
      <c r="G19" s="8" t="str">
        <f>Parametri!H24</f>
        <v>2414-1140</v>
      </c>
      <c r="H19" s="8">
        <f>Parametri!I24</f>
        <v>0.70199999999999996</v>
      </c>
      <c r="I19" s="12"/>
      <c r="J19" s="12"/>
      <c r="K19" s="12"/>
      <c r="L19" s="12"/>
      <c r="N19" s="7" t="str">
        <f>Parametri!G70</f>
        <v>Polipropilene (PP)</v>
      </c>
      <c r="O19" s="9">
        <f>Parametri!F70</f>
        <v>24165130</v>
      </c>
    </row>
    <row r="20" spans="2:15" x14ac:dyDescent="0.25">
      <c r="B20" s="14" t="str">
        <f>CONCATENATE(Anagrafica!A34," - ",Anagrafica!B34)</f>
        <v xml:space="preserve">17 - </v>
      </c>
      <c r="C20" s="12"/>
      <c r="D20" s="12"/>
      <c r="E20" s="12"/>
      <c r="F20" s="7" t="str">
        <f>Parametri!K25</f>
        <v>Sostanze chimiche di elevato valore: Idrocarburi aciclici non saturi; etilene</v>
      </c>
      <c r="G20" s="8" t="str">
        <f>Parametri!H25</f>
        <v>2414-1130</v>
      </c>
      <c r="H20" s="8">
        <f>Parametri!I25</f>
        <v>0.70199999999999996</v>
      </c>
      <c r="I20" s="12"/>
      <c r="J20" s="12"/>
      <c r="K20" s="12"/>
      <c r="L20" s="12"/>
      <c r="N20" s="7" t="str">
        <f>Parametri!G71</f>
        <v>Preparazione e filatura di fibre tipo cotone</v>
      </c>
      <c r="O20" s="9">
        <f>Parametri!F71</f>
        <v>1711</v>
      </c>
    </row>
    <row r="21" spans="2:15" x14ac:dyDescent="0.25">
      <c r="B21" s="14" t="str">
        <f>CONCATENATE(Anagrafica!A35," - ",Anagrafica!B35)</f>
        <v xml:space="preserve">18 - </v>
      </c>
      <c r="C21" s="12"/>
      <c r="D21" s="12"/>
      <c r="E21" s="12"/>
      <c r="F21" s="7" t="str">
        <f>Parametri!K26</f>
        <v>Sostanze chimiche di elevato valore: Idrocarburi aciclici non saturi; propene (propilene)</v>
      </c>
      <c r="G21" s="8" t="str">
        <f>Parametri!H26</f>
        <v>2414-1120</v>
      </c>
      <c r="H21" s="8">
        <f>Parametri!I26</f>
        <v>0.70199999999999996</v>
      </c>
      <c r="I21" s="12"/>
      <c r="J21" s="12"/>
      <c r="K21" s="12"/>
      <c r="L21" s="12"/>
      <c r="N21" s="7" t="str">
        <f>Parametri!G72</f>
        <v>Produzione di alluminio, prodotti non inclusi nell'allegato III</v>
      </c>
      <c r="O21" s="9">
        <f>Parametri!F72</f>
        <v>2742</v>
      </c>
    </row>
    <row r="22" spans="2:15" x14ac:dyDescent="0.25">
      <c r="B22" s="14" t="str">
        <f>CONCATENATE(Anagrafica!A36," - ",Anagrafica!B36)</f>
        <v xml:space="preserve">19 - </v>
      </c>
      <c r="C22" s="12"/>
      <c r="D22" s="12"/>
      <c r="E22" s="12"/>
      <c r="F22" s="7" t="str">
        <f>Parametri!K27</f>
        <v>Sostanze chimiche di elevato valore: Idrocarburi aciclici saturi</v>
      </c>
      <c r="G22" s="8" t="str">
        <f>Parametri!H27</f>
        <v>2414-1120</v>
      </c>
      <c r="H22" s="8">
        <f>Parametri!I27</f>
        <v>0.70199999999999996</v>
      </c>
      <c r="I22" s="12"/>
      <c r="J22" s="12"/>
      <c r="K22" s="12"/>
      <c r="L22" s="12"/>
      <c r="N22" s="7" t="str">
        <f>Parametri!G73</f>
        <v>Produzione di rame</v>
      </c>
      <c r="O22" s="9">
        <f>Parametri!F73</f>
        <v>2744</v>
      </c>
    </row>
    <row r="23" spans="2:15" ht="24" x14ac:dyDescent="0.25">
      <c r="B23" s="14" t="str">
        <f>CONCATENATE(Anagrafica!A37," - ",Anagrafica!B37)</f>
        <v xml:space="preserve">20 - </v>
      </c>
      <c r="C23" s="12"/>
      <c r="D23" s="12"/>
      <c r="E23" s="12"/>
      <c r="F23" s="7" t="str">
        <f>Parametri!K28</f>
        <v>Sostanze chimiche di elevato valore: Miscela di sostanze chimiche di elevato valore (HVC). Vari codici Prodcom nell’ambito del NACE 2414</v>
      </c>
      <c r="G23" s="8">
        <f>Parametri!H28</f>
        <v>2414</v>
      </c>
      <c r="H23" s="8">
        <f>Parametri!I28</f>
        <v>0.70199999999999996</v>
      </c>
      <c r="I23" s="12"/>
      <c r="J23" s="12"/>
      <c r="K23" s="12"/>
      <c r="L23" s="12"/>
      <c r="N23" s="7" t="str">
        <f>Parametri!G74</f>
        <v>Produzione di zinco, piombo e stagno,  non inclusi nell'allegato III</v>
      </c>
      <c r="O23" s="9">
        <f>Parametri!F74</f>
        <v>2743</v>
      </c>
    </row>
    <row r="24" spans="2:15" ht="24" x14ac:dyDescent="0.25">
      <c r="B24" s="14" t="str">
        <f>CONCATENATE(Anagrafica!A38," - ",Anagrafica!B38)</f>
        <v xml:space="preserve">21 - </v>
      </c>
      <c r="C24" s="12"/>
      <c r="D24" s="12"/>
      <c r="E24" s="12"/>
      <c r="F24" s="7" t="str">
        <f>Parametri!K29</f>
        <v>Sostanze chimiche di elevato valore:
Aromatici (vari codici Prod­com nell’ambito del NACE 2414. Per l'elenco completo cfr. l’orientamento 9 per le emissioni dirette)</v>
      </c>
      <c r="G24" s="8" t="str">
        <f>Parametri!H29</f>
        <v>2414_Aromatici</v>
      </c>
      <c r="H24" s="8">
        <f>Parametri!I29</f>
        <v>0.03</v>
      </c>
      <c r="I24" s="12"/>
      <c r="J24" s="12"/>
      <c r="K24" s="12"/>
      <c r="L24" s="12"/>
      <c r="N24" s="7" t="str">
        <f>Parametri!G75</f>
        <v>Siderurgia, prodotti non inclusi  in allegato III</v>
      </c>
      <c r="O24" s="9">
        <f>Parametri!F75</f>
        <v>2710</v>
      </c>
    </row>
    <row r="25" spans="2:15" x14ac:dyDescent="0.25">
      <c r="B25" s="14" t="str">
        <f>CONCATENATE(Anagrafica!A39," - ",Anagrafica!B39)</f>
        <v xml:space="preserve">22 - </v>
      </c>
      <c r="C25" s="12"/>
      <c r="D25" s="12"/>
      <c r="E25" s="12"/>
      <c r="F25" s="7" t="str">
        <f>Parametri!K30</f>
        <v>Stirene</v>
      </c>
      <c r="G25" s="8" t="str">
        <f>Parametri!H30</f>
        <v>2414-1250</v>
      </c>
      <c r="H25" s="8">
        <f>Parametri!I30</f>
        <v>0.52700000000000002</v>
      </c>
      <c r="I25" s="12"/>
      <c r="J25" s="12"/>
      <c r="K25" s="12"/>
      <c r="L25" s="12"/>
      <c r="N25" s="7" t="str">
        <f>Parametri!G76</f>
        <v>Tubi d’acciaio senza saldatura</v>
      </c>
      <c r="O25" s="9">
        <f>Parametri!F76</f>
        <v>272210</v>
      </c>
    </row>
    <row r="26" spans="2:15" x14ac:dyDescent="0.25">
      <c r="B26" s="14" t="str">
        <f>CONCATENATE(Anagrafica!A40," - ",Anagrafica!B40)</f>
        <v xml:space="preserve">23 - </v>
      </c>
    </row>
    <row r="27" spans="2:15" x14ac:dyDescent="0.25">
      <c r="B27" s="14" t="str">
        <f>CONCATENATE(Anagrafica!A41," - ",Anagrafica!B41)</f>
        <v xml:space="preserve">24 - </v>
      </c>
    </row>
    <row r="28" spans="2:15" x14ac:dyDescent="0.25">
      <c r="B28" s="14" t="str">
        <f>CONCATENATE(Anagrafica!A42," - ",Anagrafica!B42)</f>
        <v xml:space="preserve">25 - </v>
      </c>
    </row>
    <row r="29" spans="2:15" x14ac:dyDescent="0.25">
      <c r="B29" s="14" t="str">
        <f>CONCATENATE(Anagrafica!A43," - ",Anagrafica!B43)</f>
        <v xml:space="preserve">26 - </v>
      </c>
    </row>
    <row r="30" spans="2:15" x14ac:dyDescent="0.25">
      <c r="B30" s="14" t="str">
        <f>CONCATENATE(Anagrafica!A44," - ",Anagrafica!B44)</f>
        <v xml:space="preserve">27 - </v>
      </c>
    </row>
    <row r="31" spans="2:15" x14ac:dyDescent="0.25">
      <c r="B31" s="14" t="str">
        <f>CONCATENATE(Anagrafica!A45," - ",Anagrafica!B45)</f>
        <v xml:space="preserve">28 - </v>
      </c>
    </row>
    <row r="32" spans="2:15" x14ac:dyDescent="0.25">
      <c r="B32" s="14" t="str">
        <f>CONCATENATE(Anagrafica!A46," - ",Anagrafica!B46)</f>
        <v xml:space="preserve">29 - </v>
      </c>
    </row>
    <row r="33" spans="2:2" x14ac:dyDescent="0.25">
      <c r="B33" s="14" t="str">
        <f>CONCATENATE(Anagrafica!A47," - ",Anagrafica!B47)</f>
        <v xml:space="preserve">30 - </v>
      </c>
    </row>
    <row r="34" spans="2:2" x14ac:dyDescent="0.25">
      <c r="B34" s="14" t="str">
        <f>CONCATENATE(Anagrafica!A48," - ",Anagrafica!B48)</f>
        <v xml:space="preserve">31 - </v>
      </c>
    </row>
    <row r="35" spans="2:2" x14ac:dyDescent="0.25">
      <c r="B35" s="14" t="str">
        <f>CONCATENATE(Anagrafica!A49," - ",Anagrafica!B49)</f>
        <v xml:space="preserve">32 - </v>
      </c>
    </row>
    <row r="36" spans="2:2" x14ac:dyDescent="0.25">
      <c r="B36" s="14" t="str">
        <f>CONCATENATE(Anagrafica!A50," - ",Anagrafica!B50)</f>
        <v xml:space="preserve">33 - </v>
      </c>
    </row>
    <row r="37" spans="2:2" x14ac:dyDescent="0.25">
      <c r="B37" s="14" t="str">
        <f>CONCATENATE(Anagrafica!A51," - ",Anagrafica!B51)</f>
        <v xml:space="preserve">34 - </v>
      </c>
    </row>
    <row r="38" spans="2:2" x14ac:dyDescent="0.25">
      <c r="B38" s="14" t="str">
        <f>CONCATENATE(Anagrafica!A52," - ",Anagrafica!B52)</f>
        <v xml:space="preserve">35 - </v>
      </c>
    </row>
    <row r="39" spans="2:2" x14ac:dyDescent="0.25">
      <c r="B39" s="14" t="str">
        <f>CONCATENATE(Anagrafica!A53," - ",Anagrafica!B53)</f>
        <v xml:space="preserve">36 - </v>
      </c>
    </row>
    <row r="40" spans="2:2" x14ac:dyDescent="0.25">
      <c r="B40" s="14" t="str">
        <f>CONCATENATE(Anagrafica!A54," - ",Anagrafica!B54)</f>
        <v xml:space="preserve">37 - </v>
      </c>
    </row>
    <row r="41" spans="2:2" x14ac:dyDescent="0.25">
      <c r="B41" s="14" t="str">
        <f>CONCATENATE(Anagrafica!A55," - ",Anagrafica!B55)</f>
        <v xml:space="preserve">38 - </v>
      </c>
    </row>
    <row r="42" spans="2:2" x14ac:dyDescent="0.25">
      <c r="B42" s="14" t="str">
        <f>CONCATENATE(Anagrafica!A56," - ",Anagrafica!B56)</f>
        <v xml:space="preserve">39 - </v>
      </c>
    </row>
    <row r="43" spans="2:2" x14ac:dyDescent="0.25">
      <c r="B43" s="14" t="str">
        <f>CONCATENATE(Anagrafica!A57," - ",Anagrafica!B57)</f>
        <v xml:space="preserve">40 - </v>
      </c>
    </row>
  </sheetData>
  <mergeCells count="3">
    <mergeCell ref="F2:H2"/>
    <mergeCell ref="J2:L2"/>
    <mergeCell ref="N2:P2"/>
  </mergeCells>
  <conditionalFormatting sqref="B10:B43">
    <cfRule type="expression" priority="1" stopIfTrue="1">
      <formula>IF(ISERROR(#REF!*#REF!*Ct*Pt_1*Ai),0,#REF!*#REF!*Ct*Pt_1*Ai)</formula>
    </cfRule>
    <cfRule type="expression" priority="2" stopIfTrue="1">
      <formula>IF(ISERROR(#REF!*#REF!*Ct*Pt_1*Ai),0,#REF!*#REF!*Ct*Pt_1*Ai)</formula>
    </cfRule>
  </conditionalFormatting>
  <conditionalFormatting sqref="B4:B9">
    <cfRule type="expression" priority="89" stopIfTrue="1">
      <formula>IF(ISERROR(#REF!*#REF!*Ct*Pt_1*Ai),0,#REF!*#REF!*Ct*Pt_1*Ai)</formula>
    </cfRule>
    <cfRule type="expression" priority="90" stopIfTrue="1">
      <formula>IF(ISERROR(#REF!*#REF!*Ct*Pt_1*Ai),0,#REF!*#REF!*Ct*Pt_1*Ai)</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24</vt:i4>
      </vt:variant>
    </vt:vector>
  </HeadingPairs>
  <TitlesOfParts>
    <vt:vector size="30" baseType="lpstr">
      <vt:lpstr>Anagrafica</vt:lpstr>
      <vt:lpstr>Aiuto 27.a</vt:lpstr>
      <vt:lpstr>Aiuto 27.b</vt:lpstr>
      <vt:lpstr>Aiuto 27.a Intercambiabilità</vt:lpstr>
      <vt:lpstr>Parametri</vt:lpstr>
      <vt:lpstr>Parametri_1</vt:lpstr>
      <vt:lpstr>Ai</vt:lpstr>
      <vt:lpstr>BEC</vt:lpstr>
      <vt:lpstr>BO</vt:lpstr>
      <vt:lpstr>caserta</vt:lpstr>
      <vt:lpstr>Codice_NACE_27a</vt:lpstr>
      <vt:lpstr>Ct</vt:lpstr>
      <vt:lpstr>Descrizione_27.a</vt:lpstr>
      <vt:lpstr>Descrizione_BEC</vt:lpstr>
      <vt:lpstr>Descrizione_INTER</vt:lpstr>
      <vt:lpstr>EF</vt:lpstr>
      <vt:lpstr>Impianto</vt:lpstr>
      <vt:lpstr>Impianto_di_Produzione_BO</vt:lpstr>
      <vt:lpstr>N.</vt:lpstr>
      <vt:lpstr>NACE_BEC</vt:lpstr>
      <vt:lpstr>Nace_BEC_Prodotto</vt:lpstr>
      <vt:lpstr>Nace_BO_Prodotto</vt:lpstr>
      <vt:lpstr>NACE_Inter</vt:lpstr>
      <vt:lpstr>Nace_Inter_Prodotto</vt:lpstr>
      <vt:lpstr>Nace_Prodotto</vt:lpstr>
      <vt:lpstr>Parametro_intermambiabilità</vt:lpstr>
      <vt:lpstr>Pt_1</vt:lpstr>
      <vt:lpstr>Soglia_Eff_BO</vt:lpstr>
      <vt:lpstr>Soglia_Efficienza_BEC</vt:lpstr>
      <vt:lpstr>Valore_del_parametro_di_riferimento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2021-10-01T15:37:49Z</dcterms:created>
  <dcterms:modified xsi:type="dcterms:W3CDTF">2022-03-08T10:32:11Z</dcterms:modified>
</cp:coreProperties>
</file>